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Registo de riscos" state="visible" r:id="rId5"/>
    <sheet sheetId="3" name="Matriz 5×5" state="visible" r:id="rId6"/>
    <sheet sheetId="4" name="Critérios" state="visible" r:id="rId7"/>
    <sheet sheetId="5" name="Dashboard" state="visible" r:id="rId8"/>
  </sheets>
  <definedNames>
    <definedName name="_xlnm.Print_Area" localSheetId="0">'Instruções'!$A1:$A50</definedName>
    <definedName name="_xlnm.Print_Area" localSheetId="1">'Registo de riscos'!$A1:$R21</definedName>
    <definedName name="_xlnm.Print_Area" localSheetId="2">'Matriz 5×5'!$A1:$F17</definedName>
    <definedName name="_xlnm.Print_Area" localSheetId="3">'Critérios'!$A1:$F16</definedName>
    <definedName name="_xlnm.Print_Area" localSheetId="4">'Dashboard'!$A1:$E25</definedName>
  </definedNames>
  <calcPr calcId="171027"/>
</workbook>
</file>

<file path=xl/sharedStrings.xml><?xml version="1.0" encoding="utf-8"?>
<sst xmlns="http://schemas.openxmlformats.org/spreadsheetml/2006/main" count="215" uniqueCount="171">
  <si>
    <t>Avaliação de riscos NIS2 - Instruções</t>
  </si>
  <si>
    <t>Esta matriz permite identificar, avaliar e gerir os riscos de cibersegurança conforme o Art. 26.º do DL 125/2025.</t>
  </si>
  <si>
    <t/>
  </si>
  <si>
    <t>Metodologia:</t>
  </si>
  <si>
    <t>1. Identifique as ameaças e vulnerabilidades relevantes para cada ativo.</t>
  </si>
  <si>
    <t>2. Avalie a probabilidade (1-5) e o impacto (1-5) de cada risco.</t>
  </si>
  <si>
    <t>3. O risco inerente é calculado automaticamente (Probabilidade × Impacto).</t>
  </si>
  <si>
    <t>4. Identifique os controlos existentes e avalie o risco residual.</t>
  </si>
  <si>
    <t>5. Defina a estratégia de tratamento para riscos acima do apetite de risco.</t>
  </si>
  <si>
    <t>O Art. 26.º n.º 3 exige considerar: o grau de exposição a riscos, a dimensão da entidade,</t>
  </si>
  <si>
    <t>a probabilidade de ocorrência de incidentes, a sua gravidade (incluindo impacto social e económico),</t>
  </si>
  <si>
    <t>e o estado da arte das medidas técnicas.</t>
  </si>
  <si>
    <t>Referência legal: Decreto-Lei n.º 125/2025, Art. 26.º (Gestão dos riscos de cibersegurança)</t>
  </si>
  <si>
    <t>Legenda de cores:</t>
  </si>
  <si>
    <t>Campos obrigatórios</t>
  </si>
  <si>
    <t>Campos calculados (não editar)</t>
  </si>
  <si>
    <t>Campos opcionais</t>
  </si>
  <si>
    <t>ID</t>
  </si>
  <si>
    <t>Descrição do risco</t>
  </si>
  <si>
    <t>Ativo afetado</t>
  </si>
  <si>
    <t>Ameaça</t>
  </si>
  <si>
    <t>Vulnerabilidade</t>
  </si>
  <si>
    <t>Probabilidade (1-5)</t>
  </si>
  <si>
    <t>Impacto (1-5)</t>
  </si>
  <si>
    <t>Risco inerente</t>
  </si>
  <si>
    <t>Controlos existentes</t>
  </si>
  <si>
    <t>Eficácia controlos</t>
  </si>
  <si>
    <t>Prob. residual</t>
  </si>
  <si>
    <t>Imp. residual</t>
  </si>
  <si>
    <t>Risco residual</t>
  </si>
  <si>
    <t>Estratégia tratamento</t>
  </si>
  <si>
    <t>Plano de tratamento</t>
  </si>
  <si>
    <t>Responsável</t>
  </si>
  <si>
    <t>Prazo</t>
  </si>
  <si>
    <t>Status</t>
  </si>
  <si>
    <t>R-001</t>
  </si>
  <si>
    <t>Ataque de ransomware a sistemas críticos</t>
  </si>
  <si>
    <t>Servidor principal</t>
  </si>
  <si>
    <t>Ransomware</t>
  </si>
  <si>
    <t>Falta de segmentação de rede</t>
  </si>
  <si>
    <t>Antivírus, backups diários</t>
  </si>
  <si>
    <t>Média</t>
  </si>
  <si>
    <t>Mitigar</t>
  </si>
  <si>
    <t>Segmentação rede, EDR, backup imutável</t>
  </si>
  <si>
    <t>CISO</t>
  </si>
  <si>
    <t>Identificado</t>
  </si>
  <si>
    <t>R-002</t>
  </si>
  <si>
    <t>Fuga de dados pessoais de clientes</t>
  </si>
  <si>
    <t>Base dados clientes</t>
  </si>
  <si>
    <t>Acesso não autorizado</t>
  </si>
  <si>
    <t>Controlo acessos insuficiente</t>
  </si>
  <si>
    <t>RBAC, firewall</t>
  </si>
  <si>
    <t>Implementar PAM, cifrar BD, DLP</t>
  </si>
  <si>
    <t>DPO</t>
  </si>
  <si>
    <t>R-003</t>
  </si>
  <si>
    <t>Indisponibilidade do ERP</t>
  </si>
  <si>
    <t>ERP</t>
  </si>
  <si>
    <t>DDoS/falha hardware</t>
  </si>
  <si>
    <t>Single point of failure</t>
  </si>
  <si>
    <t>Redundância parcial</t>
  </si>
  <si>
    <t>Baixa</t>
  </si>
  <si>
    <t>Alta disponibilidade, failover</t>
  </si>
  <si>
    <t>Diretor TI</t>
  </si>
  <si>
    <t>R-004</t>
  </si>
  <si>
    <t>Comprometimento de fornecedor crítico</t>
  </si>
  <si>
    <t>Serviços cloud</t>
  </si>
  <si>
    <t>Ataque cadeia abastecimento</t>
  </si>
  <si>
    <t>Falta avaliação fornecedores</t>
  </si>
  <si>
    <t>Contratos SLA</t>
  </si>
  <si>
    <t>Avaliação periódica, cláusulas NIS2</t>
  </si>
  <si>
    <t>R-005</t>
  </si>
  <si>
    <t>Phishing dirigido a gestão de topo</t>
  </si>
  <si>
    <t>Contas email executivos</t>
  </si>
  <si>
    <t>Spear phishing</t>
  </si>
  <si>
    <t>Falta sensibilização</t>
  </si>
  <si>
    <t>Filtro email, sensibilização básica</t>
  </si>
  <si>
    <t>Formação específica, MFA, simulações</t>
  </si>
  <si>
    <t>R-006</t>
  </si>
  <si>
    <t>Perda de dados por falha de backup</t>
  </si>
  <si>
    <t>Todos os sistemas</t>
  </si>
  <si>
    <t>Falha técnica</t>
  </si>
  <si>
    <t>Backups não testados</t>
  </si>
  <si>
    <t>Backup diário</t>
  </si>
  <si>
    <t>Testes mensais, backup offsite</t>
  </si>
  <si>
    <t>Operações TI</t>
  </si>
  <si>
    <t>R-007</t>
  </si>
  <si>
    <t>Acesso não autorizado por ex-colaborador</t>
  </si>
  <si>
    <t>Ameaça interna</t>
  </si>
  <si>
    <t>Offboarding incompleto</t>
  </si>
  <si>
    <t>Processo RH existente</t>
  </si>
  <si>
    <t>Automatizar offboarding, revisão acessos</t>
  </si>
  <si>
    <t>RH</t>
  </si>
  <si>
    <t>R-008</t>
  </si>
  <si>
    <t>Não conformidade com prazos notificação</t>
  </si>
  <si>
    <t>Processo incidentes</t>
  </si>
  <si>
    <t>Não conformidade legal</t>
  </si>
  <si>
    <t>Falta de procedimento</t>
  </si>
  <si>
    <t>Procedimento informal</t>
  </si>
  <si>
    <t>Procedimento formal, automatizar prazos</t>
  </si>
  <si>
    <t>Matriz de risco 5×5</t>
  </si>
  <si>
    <t>1 - Muito baixo</t>
  </si>
  <si>
    <t>2 - Baixo</t>
  </si>
  <si>
    <t>3 - Médio</t>
  </si>
  <si>
    <t>4 - Alto</t>
  </si>
  <si>
    <t>5 - Muito alto</t>
  </si>
  <si>
    <t>← Probabilidade</t>
  </si>
  <si>
    <t>Impacto →</t>
  </si>
  <si>
    <t>5 - Muito alta</t>
  </si>
  <si>
    <t>4 - Alta</t>
  </si>
  <si>
    <t>3 - Média</t>
  </si>
  <si>
    <t>2 - Baixa</t>
  </si>
  <si>
    <t>1 - Muito baixa</t>
  </si>
  <si>
    <t>Legenda:</t>
  </si>
  <si>
    <t>Baixo (1-4)</t>
  </si>
  <si>
    <t>Médio (5-9)</t>
  </si>
  <si>
    <t>Alto (10-15)</t>
  </si>
  <si>
    <t>Muito alto (16-25)</t>
  </si>
  <si>
    <t>Critérios de probabilidade</t>
  </si>
  <si>
    <t>Nível</t>
  </si>
  <si>
    <t>Designação</t>
  </si>
  <si>
    <t>Descrição</t>
  </si>
  <si>
    <t>Muito baixa</t>
  </si>
  <si>
    <t>Evento improvável. Pode ocorrer em circunstâncias excecionais. Menos de 1 vez em 5 anos.</t>
  </si>
  <si>
    <t>Evento pouco provável. Pode ocorrer ocasionalmente. 1 vez em 2-5 anos.</t>
  </si>
  <si>
    <t>Evento possível. Existe historial de ocorrências similares. 1 vez por ano.</t>
  </si>
  <si>
    <t>Alta</t>
  </si>
  <si>
    <t>Evento provável. Já ocorreu na organização ou setor. Várias vezes por ano.</t>
  </si>
  <si>
    <t>Muito alta</t>
  </si>
  <si>
    <t>Evento quase certo. Ocorre regularmente. Mensal ou mais frequente.</t>
  </si>
  <si>
    <t>Critérios de impacto</t>
  </si>
  <si>
    <t>Operacional</t>
  </si>
  <si>
    <t>Financeiro</t>
  </si>
  <si>
    <t>Reputacional</t>
  </si>
  <si>
    <t>Legal/Conformidade</t>
  </si>
  <si>
    <t>Muito baixo</t>
  </si>
  <si>
    <t>Sem impacto operacional</t>
  </si>
  <si>
    <t>&lt; €5.000</t>
  </si>
  <si>
    <t>Sem impacto público</t>
  </si>
  <si>
    <t>Sem consequências</t>
  </si>
  <si>
    <t>Baixo</t>
  </si>
  <si>
    <t>Impacto menor, &lt;4h</t>
  </si>
  <si>
    <t>€5.000-€25.000</t>
  </si>
  <si>
    <t>Menção isolada</t>
  </si>
  <si>
    <t>Não conformidade menor</t>
  </si>
  <si>
    <t>Médio</t>
  </si>
  <si>
    <t>Degradação serviço, &lt;24h</t>
  </si>
  <si>
    <t>€25.000-€100.000</t>
  </si>
  <si>
    <t>Cobertura local</t>
  </si>
  <si>
    <t>Investigação regulatória</t>
  </si>
  <si>
    <t>Alto</t>
  </si>
  <si>
    <t>Interrupção serviço, &lt;72h</t>
  </si>
  <si>
    <t>€100.000-€500.000</t>
  </si>
  <si>
    <t>Cobertura nacional</t>
  </si>
  <si>
    <t>Coimas/sanções prováveis</t>
  </si>
  <si>
    <t>Muito alto</t>
  </si>
  <si>
    <t>Interrupção &gt;72h, serviços essenciais</t>
  </si>
  <si>
    <t>&gt; €500.000</t>
  </si>
  <si>
    <t>Crise reputacional</t>
  </si>
  <si>
    <t>Coimas máximas (Art. 52-55 DL)</t>
  </si>
  <si>
    <t>Dashboard de riscos</t>
  </si>
  <si>
    <t>Distribuição por nível de risco inerente:</t>
  </si>
  <si>
    <t>Distribuição por estratégia de tratamento:</t>
  </si>
  <si>
    <t>Aceitar</t>
  </si>
  <si>
    <t>Transferir</t>
  </si>
  <si>
    <t>Evitar</t>
  </si>
  <si>
    <t>Riscos por status:</t>
  </si>
  <si>
    <t>Em análise</t>
  </si>
  <si>
    <t>Em tratamento</t>
  </si>
  <si>
    <t>Aceite</t>
  </si>
  <si>
    <t>Fechado</t>
  </si>
  <si>
    <t>Total de riscos: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</si>
</sst>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ffffff"/>
      <sz val="16"/>
      <name val="Calibri"/>
    </font>
    <font>
      <b/>
      <color rgb="FFffffff"/>
      <sz val="10"/>
      <name val="Calibri"/>
    </font>
    <font>
      <b/>
      <color rgb="FF1e3a8a"/>
      <sz val="11"/>
      <name val="Calibri"/>
    </font>
    <font>
      <b/>
      <color rgb="FF000000"/>
      <sz val="12"/>
      <name val="Calibri"/>
    </font>
    <font>
      <b/>
      <color rgb="FFFFFFFF"/>
      <sz val="12"/>
      <name val="Calibri"/>
    </font>
    <font>
      <b/>
      <color rgb="FF000000"/>
      <sz val="11"/>
      <name val="Calibri"/>
    </font>
    <font>
      <b/>
      <color rgb="FFFFFFFF"/>
      <sz val="11"/>
      <name val="Calibri"/>
    </font>
    <font>
      <b/>
      <color rgb="FFffffff"/>
      <sz val="13"/>
      <name val="Calibri"/>
    </font>
    <font>
      <b/>
      <sz val="12"/>
      <name val="Calibri"/>
    </font>
    <font>
      <b/>
      <sz val="14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EF08A"/>
      </patternFill>
    </fill>
    <fill>
      <patternFill patternType="solid">
        <fgColor rgb="FFF97316"/>
      </patternFill>
    </fill>
    <fill>
      <patternFill patternType="solid">
        <fgColor rgb="FFdc2626"/>
      </patternFill>
    </fill>
    <fill>
      <patternFill patternType="solid">
        <fgColor rgb="FF86EFAC"/>
      </patternFill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9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vertical="center"/>
    </xf>
    <xf numFmtId="0" fontId="2" fillId="10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11" fillId="8" borderId="0" xfId="0" applyFont="1" applyFill="1" applyAlignment="1">
      <alignment vertical="center"/>
    </xf>
    <xf numFmtId="0" fontId="9" fillId="8" borderId="0" xfId="0" applyFont="1" applyFill="1" applyAlignment="1">
      <alignment horizontal="center" vertical="center"/>
    </xf>
    <xf numFmtId="0" fontId="10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10" fillId="9" borderId="0" xfId="0" applyFont="1" applyFill="1" applyAlignment="1">
      <alignment vertical="center"/>
    </xf>
    <xf numFmtId="0" fontId="8" fillId="9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10" borderId="0" xfId="0" applyFont="1" applyFill="1" applyAlignment="1">
      <alignment vertical="center"/>
    </xf>
    <xf numFmtId="0" fontId="13" fillId="10" borderId="0" xfId="0" applyFont="1" applyFill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b/>
        <color rgb="FF000000"/>
      </font>
      <fill>
        <patternFill patternType="solid">
          <fgColor rgb="FFF97316"/>
          <bgColor rgb="FFF97316"/>
        </patternFill>
      </fill>
    </dxf>
    <dxf>
      <font>
        <color rgb="FF000000"/>
      </font>
      <fill>
        <patternFill patternType="solid">
          <fgColor rgb="FFFEF08A"/>
          <bgColor rgb="FFFEF08A"/>
        </patternFill>
      </fill>
    </dxf>
    <dxf>
      <font>
        <color rgb="FF000000"/>
      </font>
      <fill>
        <patternFill patternType="solid">
          <fgColor rgb="FF86EFAC"/>
          <bgColor rgb="FF86EFAC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b/>
        <color rgb="FF000000"/>
      </font>
      <fill>
        <patternFill patternType="solid">
          <fgColor rgb="FFF97316"/>
          <bgColor rgb="FFF97316"/>
        </patternFill>
      </fill>
    </dxf>
    <dxf>
      <font>
        <color rgb="FF000000"/>
      </font>
      <fill>
        <patternFill patternType="solid">
          <fgColor rgb="FFFEF08A"/>
          <bgColor rgb="FFFEF08A"/>
        </patternFill>
      </fill>
    </dxf>
    <dxf>
      <font>
        <color rgb="FF000000"/>
      </font>
      <fill>
        <patternFill patternType="solid">
          <fgColor rgb="FF86EFAC"/>
          <bgColor rgb="FF86EFA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1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8</v>
      </c>
    </row>
    <row r="11" ht="18" customHeight="1" spans="1:1" x14ac:dyDescent="0.25">
      <c r="A11" s="2" t="s">
        <v>2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5" ht="18" customHeight="1" spans="1:1" x14ac:dyDescent="0.25">
      <c r="A15" s="2" t="s">
        <v>2</v>
      </c>
    </row>
    <row r="16" ht="18" customHeight="1" spans="1:1" x14ac:dyDescent="0.25">
      <c r="A16" s="2" t="s">
        <v>12</v>
      </c>
    </row>
    <row r="18" spans="1:1" x14ac:dyDescent="0.25">
      <c r="A18" s="3" t="s">
        <v>13</v>
      </c>
    </row>
    <row r="19" ht="18" customHeight="1" spans="1:1" x14ac:dyDescent="0.25">
      <c r="A19" s="4" t="s">
        <v>14</v>
      </c>
    </row>
    <row r="20" ht="18" customHeight="1" spans="1:1" x14ac:dyDescent="0.25">
      <c r="A20" s="5" t="s">
        <v>15</v>
      </c>
    </row>
    <row r="21" ht="18" customHeight="1" spans="1:1" x14ac:dyDescent="0.25">
      <c r="A21" s="6" t="s">
        <v>16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35" customWidth="1"/>
    <col min="3" max="3" width="20" customWidth="1"/>
    <col min="4" max="5" width="25" customWidth="1"/>
    <col min="6" max="6" width="14" customWidth="1"/>
    <col min="7" max="7" width="12" customWidth="1"/>
    <col min="8" max="8" width="14" customWidth="1"/>
    <col min="9" max="9" width="30" customWidth="1"/>
    <col min="10" max="13" width="14" customWidth="1"/>
    <col min="14" max="14" width="16" customWidth="1"/>
    <col min="15" max="15" width="30" customWidth="1"/>
    <col min="16" max="16" width="18" customWidth="1"/>
    <col min="17" max="18" width="14" customWidth="1"/>
  </cols>
  <sheetData>
    <row r="1" ht="30" customHeight="1" spans="1:18" x14ac:dyDescent="0.25">
      <c r="A1" s="7" t="s">
        <v>17</v>
      </c>
      <c r="B1" s="7" t="s">
        <v>18</v>
      </c>
      <c r="C1" s="7" t="s">
        <v>19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26</v>
      </c>
      <c r="K1" s="7" t="s">
        <v>27</v>
      </c>
      <c r="L1" s="7" t="s">
        <v>28</v>
      </c>
      <c r="M1" s="7" t="s">
        <v>29</v>
      </c>
      <c r="N1" s="7" t="s">
        <v>30</v>
      </c>
      <c r="O1" s="7" t="s">
        <v>31</v>
      </c>
      <c r="P1" s="7" t="s">
        <v>32</v>
      </c>
      <c r="Q1" s="7" t="s">
        <v>33</v>
      </c>
      <c r="R1" s="7" t="s">
        <v>34</v>
      </c>
    </row>
    <row r="2" ht="20" customHeight="1" spans="1:18" x14ac:dyDescent="0.25">
      <c r="A2" t="s">
        <v>35</v>
      </c>
      <c r="B2" s="8" t="s">
        <v>36</v>
      </c>
      <c r="C2" t="s">
        <v>37</v>
      </c>
      <c r="D2" t="s">
        <v>38</v>
      </c>
      <c r="E2" t="s">
        <v>39</v>
      </c>
      <c r="F2" s="9">
        <v>4</v>
      </c>
      <c r="G2" s="9">
        <v>5</v>
      </c>
      <c r="H2" s="9">
        <f>F2*G2</f>
      </c>
      <c r="I2" s="8" t="s">
        <v>40</v>
      </c>
      <c r="J2" s="9" t="s">
        <v>41</v>
      </c>
      <c r="K2" s="9">
        <v>3</v>
      </c>
      <c r="L2" s="9">
        <v>4</v>
      </c>
      <c r="M2" s="9">
        <f>K2*L2</f>
      </c>
      <c r="N2" t="s">
        <v>42</v>
      </c>
      <c r="O2" s="8" t="s">
        <v>43</v>
      </c>
      <c r="P2" t="s">
        <v>44</v>
      </c>
      <c r="Q2" t="s">
        <v>2</v>
      </c>
      <c r="R2" t="s">
        <v>45</v>
      </c>
    </row>
    <row r="3" ht="20" customHeight="1" spans="1:18" x14ac:dyDescent="0.25">
      <c r="A3" t="s">
        <v>46</v>
      </c>
      <c r="B3" s="8" t="s">
        <v>47</v>
      </c>
      <c r="C3" t="s">
        <v>48</v>
      </c>
      <c r="D3" t="s">
        <v>49</v>
      </c>
      <c r="E3" t="s">
        <v>50</v>
      </c>
      <c r="F3" s="9">
        <v>3</v>
      </c>
      <c r="G3" s="9">
        <v>5</v>
      </c>
      <c r="H3" s="9">
        <f>F3*G3</f>
      </c>
      <c r="I3" s="8" t="s">
        <v>51</v>
      </c>
      <c r="J3" s="9" t="s">
        <v>41</v>
      </c>
      <c r="K3" s="9">
        <v>2</v>
      </c>
      <c r="L3" s="9">
        <v>4</v>
      </c>
      <c r="M3" s="9">
        <f>K3*L3</f>
      </c>
      <c r="N3" t="s">
        <v>42</v>
      </c>
      <c r="O3" s="8" t="s">
        <v>52</v>
      </c>
      <c r="P3" t="s">
        <v>53</v>
      </c>
      <c r="Q3" t="s">
        <v>2</v>
      </c>
      <c r="R3" t="s">
        <v>45</v>
      </c>
    </row>
    <row r="4" ht="20" customHeight="1" spans="1:18" x14ac:dyDescent="0.25">
      <c r="A4" t="s">
        <v>54</v>
      </c>
      <c r="B4" s="8" t="s">
        <v>55</v>
      </c>
      <c r="C4" t="s">
        <v>56</v>
      </c>
      <c r="D4" t="s">
        <v>57</v>
      </c>
      <c r="E4" t="s">
        <v>58</v>
      </c>
      <c r="F4" s="9">
        <v>3</v>
      </c>
      <c r="G4" s="9">
        <v>4</v>
      </c>
      <c r="H4" s="9">
        <f>F4*G4</f>
      </c>
      <c r="I4" s="8" t="s">
        <v>59</v>
      </c>
      <c r="J4" s="9" t="s">
        <v>60</v>
      </c>
      <c r="K4" s="9">
        <v>3</v>
      </c>
      <c r="L4" s="9">
        <v>3</v>
      </c>
      <c r="M4" s="9">
        <f>K4*L4</f>
      </c>
      <c r="N4" t="s">
        <v>42</v>
      </c>
      <c r="O4" s="8" t="s">
        <v>61</v>
      </c>
      <c r="P4" t="s">
        <v>62</v>
      </c>
      <c r="Q4" t="s">
        <v>2</v>
      </c>
      <c r="R4" t="s">
        <v>45</v>
      </c>
    </row>
    <row r="5" ht="20" customHeight="1" spans="1:18" x14ac:dyDescent="0.25">
      <c r="A5" t="s">
        <v>63</v>
      </c>
      <c r="B5" s="8" t="s">
        <v>64</v>
      </c>
      <c r="C5" t="s">
        <v>65</v>
      </c>
      <c r="D5" t="s">
        <v>66</v>
      </c>
      <c r="E5" t="s">
        <v>67</v>
      </c>
      <c r="F5" s="9">
        <v>3</v>
      </c>
      <c r="G5" s="9">
        <v>4</v>
      </c>
      <c r="H5" s="9">
        <f>F5*G5</f>
      </c>
      <c r="I5" s="8" t="s">
        <v>68</v>
      </c>
      <c r="J5" s="9" t="s">
        <v>60</v>
      </c>
      <c r="K5" s="9">
        <v>2</v>
      </c>
      <c r="L5" s="9">
        <v>4</v>
      </c>
      <c r="M5" s="9">
        <f>K5*L5</f>
      </c>
      <c r="N5" t="s">
        <v>42</v>
      </c>
      <c r="O5" s="8" t="s">
        <v>69</v>
      </c>
      <c r="P5" t="s">
        <v>44</v>
      </c>
      <c r="Q5" t="s">
        <v>2</v>
      </c>
      <c r="R5" t="s">
        <v>45</v>
      </c>
    </row>
    <row r="6" ht="20" customHeight="1" spans="1:18" x14ac:dyDescent="0.25">
      <c r="A6" t="s">
        <v>70</v>
      </c>
      <c r="B6" s="8" t="s">
        <v>71</v>
      </c>
      <c r="C6" t="s">
        <v>72</v>
      </c>
      <c r="D6" t="s">
        <v>73</v>
      </c>
      <c r="E6" t="s">
        <v>74</v>
      </c>
      <c r="F6" s="9">
        <v>4</v>
      </c>
      <c r="G6" s="9">
        <v>4</v>
      </c>
      <c r="H6" s="9">
        <f>F6*G6</f>
      </c>
      <c r="I6" s="8" t="s">
        <v>75</v>
      </c>
      <c r="J6" s="9" t="s">
        <v>41</v>
      </c>
      <c r="K6" s="9">
        <v>3</v>
      </c>
      <c r="L6" s="9">
        <v>3</v>
      </c>
      <c r="M6" s="9">
        <f>K6*L6</f>
      </c>
      <c r="N6" t="s">
        <v>42</v>
      </c>
      <c r="O6" s="8" t="s">
        <v>76</v>
      </c>
      <c r="P6" t="s">
        <v>44</v>
      </c>
      <c r="Q6" t="s">
        <v>2</v>
      </c>
      <c r="R6" t="s">
        <v>45</v>
      </c>
    </row>
    <row r="7" ht="20" customHeight="1" spans="1:18" x14ac:dyDescent="0.25">
      <c r="A7" t="s">
        <v>77</v>
      </c>
      <c r="B7" s="8" t="s">
        <v>78</v>
      </c>
      <c r="C7" t="s">
        <v>79</v>
      </c>
      <c r="D7" t="s">
        <v>80</v>
      </c>
      <c r="E7" t="s">
        <v>81</v>
      </c>
      <c r="F7" s="9">
        <v>2</v>
      </c>
      <c r="G7" s="9">
        <v>5</v>
      </c>
      <c r="H7" s="9">
        <f>F7*G7</f>
      </c>
      <c r="I7" s="8" t="s">
        <v>82</v>
      </c>
      <c r="J7" s="9" t="s">
        <v>41</v>
      </c>
      <c r="K7" s="9">
        <v>1</v>
      </c>
      <c r="L7" s="9">
        <v>4</v>
      </c>
      <c r="M7" s="9">
        <f>K7*L7</f>
      </c>
      <c r="N7" t="s">
        <v>42</v>
      </c>
      <c r="O7" s="8" t="s">
        <v>83</v>
      </c>
      <c r="P7" t="s">
        <v>84</v>
      </c>
      <c r="Q7" t="s">
        <v>2</v>
      </c>
      <c r="R7" t="s">
        <v>45</v>
      </c>
    </row>
    <row r="8" ht="20" customHeight="1" spans="1:18" x14ac:dyDescent="0.25">
      <c r="A8" t="s">
        <v>85</v>
      </c>
      <c r="B8" s="8" t="s">
        <v>86</v>
      </c>
      <c r="C8" t="s">
        <v>79</v>
      </c>
      <c r="D8" t="s">
        <v>87</v>
      </c>
      <c r="E8" t="s">
        <v>88</v>
      </c>
      <c r="F8" s="9">
        <v>3</v>
      </c>
      <c r="G8" s="9">
        <v>3</v>
      </c>
      <c r="H8" s="9">
        <f>F8*G8</f>
      </c>
      <c r="I8" s="8" t="s">
        <v>89</v>
      </c>
      <c r="J8" s="9" t="s">
        <v>60</v>
      </c>
      <c r="K8" s="9">
        <v>2</v>
      </c>
      <c r="L8" s="9">
        <v>3</v>
      </c>
      <c r="M8" s="9">
        <f>K8*L8</f>
      </c>
      <c r="N8" t="s">
        <v>42</v>
      </c>
      <c r="O8" s="8" t="s">
        <v>90</v>
      </c>
      <c r="P8" t="s">
        <v>91</v>
      </c>
      <c r="Q8" t="s">
        <v>2</v>
      </c>
      <c r="R8" t="s">
        <v>45</v>
      </c>
    </row>
    <row r="9" ht="20" customHeight="1" spans="1:18" x14ac:dyDescent="0.25">
      <c r="A9" t="s">
        <v>92</v>
      </c>
      <c r="B9" s="8" t="s">
        <v>93</v>
      </c>
      <c r="C9" t="s">
        <v>94</v>
      </c>
      <c r="D9" t="s">
        <v>95</v>
      </c>
      <c r="E9" t="s">
        <v>96</v>
      </c>
      <c r="F9" s="9">
        <v>3</v>
      </c>
      <c r="G9" s="9">
        <v>4</v>
      </c>
      <c r="H9" s="9">
        <f>F9*G9</f>
      </c>
      <c r="I9" s="8" t="s">
        <v>97</v>
      </c>
      <c r="J9" s="9" t="s">
        <v>60</v>
      </c>
      <c r="K9" s="9">
        <v>2</v>
      </c>
      <c r="L9" s="9">
        <v>4</v>
      </c>
      <c r="M9" s="9">
        <f>K9*L9</f>
      </c>
      <c r="N9" t="s">
        <v>42</v>
      </c>
      <c r="O9" s="8" t="s">
        <v>98</v>
      </c>
      <c r="P9" t="s">
        <v>44</v>
      </c>
      <c r="Q9" t="s">
        <v>2</v>
      </c>
      <c r="R9" t="s">
        <v>45</v>
      </c>
    </row>
    <row r="10" spans="6:18" x14ac:dyDescent="0.25">
      <c r="H10" s="9">
        <f>F10*G10</f>
      </c>
      <c r="M10" s="9">
        <f>K10*L10</f>
      </c>
    </row>
    <row r="11" spans="6:18" x14ac:dyDescent="0.25">
      <c r="H11" s="9">
        <f>F11*G11</f>
      </c>
      <c r="M11" s="9">
        <f>K11*L11</f>
      </c>
    </row>
    <row r="12" spans="6:18" x14ac:dyDescent="0.25">
      <c r="H12" s="9">
        <f>F12*G12</f>
      </c>
      <c r="M12" s="9">
        <f>K12*L12</f>
      </c>
    </row>
    <row r="13" spans="6:18" x14ac:dyDescent="0.25">
      <c r="H13" s="9">
        <f>F13*G13</f>
      </c>
      <c r="M13" s="9">
        <f>K13*L13</f>
      </c>
    </row>
    <row r="14" spans="6:18" x14ac:dyDescent="0.25">
      <c r="H14" s="9">
        <f>F14*G14</f>
      </c>
      <c r="M14" s="9">
        <f>K14*L14</f>
      </c>
    </row>
    <row r="15" spans="6:18" x14ac:dyDescent="0.25">
      <c r="H15" s="9">
        <f>F15*G15</f>
      </c>
      <c r="M15" s="9">
        <f>K15*L15</f>
      </c>
    </row>
    <row r="16" spans="6:18" x14ac:dyDescent="0.25">
      <c r="H16" s="9">
        <f>F16*G16</f>
      </c>
      <c r="M16" s="9">
        <f>K16*L16</f>
      </c>
    </row>
    <row r="17" spans="6:18" x14ac:dyDescent="0.25">
      <c r="H17" s="9">
        <f>F17*G17</f>
      </c>
      <c r="M17" s="9">
        <f>K17*L17</f>
      </c>
    </row>
    <row r="18" spans="6:18" x14ac:dyDescent="0.25">
      <c r="H18" s="9">
        <f>F18*G18</f>
      </c>
      <c r="M18" s="9">
        <f>K18*L18</f>
      </c>
    </row>
    <row r="19" spans="6:18" x14ac:dyDescent="0.25">
      <c r="H19" s="9">
        <f>F19*G19</f>
      </c>
      <c r="M19" s="9">
        <f>K19*L19</f>
      </c>
    </row>
    <row r="20" spans="6:18" x14ac:dyDescent="0.25">
      <c r="H20" s="9">
        <f>F20*G20</f>
      </c>
      <c r="M20" s="9">
        <f>K20*L20</f>
      </c>
    </row>
    <row r="21" spans="6:18" x14ac:dyDescent="0.25">
      <c r="H21" s="9">
        <f>F21*G21</f>
      </c>
      <c r="M21" s="9">
        <f>K21*L21</f>
      </c>
    </row>
  </sheetData>
  <conditionalFormatting sqref="H2:H21">
    <cfRule type="cellIs" dxfId="0" priority="1" operator="between">
      <formula>16</formula>
      <formula>25</formula>
    </cfRule>
  </conditionalFormatting>
  <conditionalFormatting sqref="H2:H21">
    <cfRule type="cellIs" dxfId="1" priority="2" operator="between">
      <formula>10</formula>
      <formula>15</formula>
    </cfRule>
  </conditionalFormatting>
  <conditionalFormatting sqref="H2:H21">
    <cfRule type="cellIs" dxfId="2" priority="3" operator="between">
      <formula>5</formula>
      <formula>9</formula>
    </cfRule>
  </conditionalFormatting>
  <conditionalFormatting sqref="H2:H21">
    <cfRule type="cellIs" dxfId="3" priority="4" operator="between">
      <formula>1</formula>
      <formula>4</formula>
    </cfRule>
  </conditionalFormatting>
  <conditionalFormatting sqref="M2:M21">
    <cfRule type="cellIs" dxfId="4" priority="1" operator="between">
      <formula>16</formula>
      <formula>25</formula>
    </cfRule>
  </conditionalFormatting>
  <conditionalFormatting sqref="M2:M21">
    <cfRule type="cellIs" dxfId="5" priority="2" operator="between">
      <formula>10</formula>
      <formula>15</formula>
    </cfRule>
  </conditionalFormatting>
  <conditionalFormatting sqref="M2:M21">
    <cfRule type="cellIs" dxfId="6" priority="3" operator="between">
      <formula>5</formula>
      <formula>9</formula>
    </cfRule>
  </conditionalFormatting>
  <conditionalFormatting sqref="M2:M21">
    <cfRule type="cellIs" dxfId="7" priority="4" operator="between">
      <formula>1</formula>
      <formula>4</formula>
    </cfRule>
  </conditionalFormatting>
  <dataValidations count="8">
    <dataValidation type="list" allowBlank="1" showErrorMessage="1" errorStyle="warning" errorTitle="Valor inválido" error="Por favor seleccione um valor da lista." sqref="F10:G21">
      <formula1>"1,2,3,4,5"</formula1>
    </dataValidation>
    <dataValidation type="list" allowBlank="1" showErrorMessage="1" errorStyle="warning" errorTitle="Valor inválido" error="Por favor seleccione um valor da lista." sqref="F2:G21">
      <formula1>"1,2,3,4,5"</formula1>
    </dataValidation>
    <dataValidation type="list" allowBlank="1" showErrorMessage="1" errorStyle="warning" errorTitle="Valor inválido" error="Por favor seleccione um valor da lista." sqref="J10:J21">
      <formula1>"Inexistente,Baixa,Média,Alta"</formula1>
    </dataValidation>
    <dataValidation type="list" allowBlank="1" showErrorMessage="1" errorStyle="warning" errorTitle="Valor inválido" error="Por favor seleccione um valor da lista." sqref="J2:J21">
      <formula1>"Inexistente,Baixa,Média,Alta"</formula1>
    </dataValidation>
    <dataValidation type="list" allowBlank="1" showErrorMessage="1" errorStyle="warning" errorTitle="Valor inválido" error="Por favor seleccione um valor da lista." sqref="N10:N21">
      <formula1>"Aceitar,Mitigar,Transferir,Evitar"</formula1>
    </dataValidation>
    <dataValidation type="list" allowBlank="1" showErrorMessage="1" errorStyle="warning" errorTitle="Valor inválido" error="Por favor seleccione um valor da lista." sqref="N2:N21">
      <formula1>"Aceitar,Mitigar,Transferir,Evitar"</formula1>
    </dataValidation>
    <dataValidation type="list" allowBlank="1" showErrorMessage="1" errorStyle="warning" errorTitle="Valor inválido" error="Por favor seleccione um valor da lista." sqref="R10:R21">
      <formula1>"Identificado,Em análise,Em tratamento,Aceite,Fechado"</formula1>
    </dataValidation>
    <dataValidation type="list" allowBlank="1" showErrorMessage="1" errorStyle="warning" errorTitle="Valor inválido" error="Por favor seleccione um valor da lista." sqref="R2:R21">
      <formula1>"Identificado,Em análise,Em tratamento,Aceite,Fechado"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organização]&amp;R&amp;"Calibri"&amp;10&amp;KA0A0A0Registo de riscos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FormatPr defaultRowHeight="15" outlineLevelRow="0" outlineLevelCol="0" x14ac:dyDescent="55"/>
  <cols>
    <col min="1" max="1" width="20" customWidth="1"/>
    <col min="2" max="6" width="16" customWidth="1"/>
  </cols>
  <sheetData>
    <row r="1" ht="36" customHeight="1" spans="1:6" x14ac:dyDescent="0.25">
      <c r="A1" s="10" t="s">
        <v>99</v>
      </c>
      <c r="B1" s="10"/>
      <c r="C1" s="10"/>
      <c r="D1" s="10"/>
      <c r="E1" s="10"/>
      <c r="F1" s="10"/>
    </row>
    <row r="2" ht="12" customHeight="1" x14ac:dyDescent="0.25"/>
    <row r="3" ht="30" customHeight="1" spans="2:6" x14ac:dyDescent="0.25">
      <c r="B3" s="11" t="s">
        <v>100</v>
      </c>
      <c r="C3" s="11" t="s">
        <v>101</v>
      </c>
      <c r="D3" s="11" t="s">
        <v>102</v>
      </c>
      <c r="E3" s="11" t="s">
        <v>103</v>
      </c>
      <c r="F3" s="11" t="s">
        <v>104</v>
      </c>
    </row>
    <row r="4" ht="22" customHeight="1" spans="1:6" x14ac:dyDescent="0.25">
      <c r="A4" s="12" t="s">
        <v>105</v>
      </c>
      <c r="B4" s="12" t="s">
        <v>106</v>
      </c>
      <c r="C4" s="12"/>
      <c r="D4" s="12"/>
      <c r="E4" s="12"/>
      <c r="F4" s="12"/>
    </row>
    <row r="5" ht="30" customHeight="1" spans="1:6" x14ac:dyDescent="0.25">
      <c r="A5" s="11" t="s">
        <v>107</v>
      </c>
      <c r="B5" s="13">
        <v>5</v>
      </c>
      <c r="C5" s="14">
        <v>10</v>
      </c>
      <c r="D5" s="14">
        <v>15</v>
      </c>
      <c r="E5" s="15">
        <v>20</v>
      </c>
      <c r="F5" s="15">
        <v>25</v>
      </c>
    </row>
    <row r="6" ht="30" customHeight="1" spans="1:6" x14ac:dyDescent="0.25">
      <c r="A6" s="11" t="s">
        <v>108</v>
      </c>
      <c r="B6" s="16">
        <v>4</v>
      </c>
      <c r="C6" s="13">
        <v>8</v>
      </c>
      <c r="D6" s="14">
        <v>12</v>
      </c>
      <c r="E6" s="15">
        <v>16</v>
      </c>
      <c r="F6" s="15">
        <v>20</v>
      </c>
    </row>
    <row r="7" ht="30" customHeight="1" spans="1:6" x14ac:dyDescent="0.25">
      <c r="A7" s="11" t="s">
        <v>109</v>
      </c>
      <c r="B7" s="16">
        <v>3</v>
      </c>
      <c r="C7" s="13">
        <v>6</v>
      </c>
      <c r="D7" s="13">
        <v>9</v>
      </c>
      <c r="E7" s="14">
        <v>12</v>
      </c>
      <c r="F7" s="14">
        <v>15</v>
      </c>
    </row>
    <row r="8" ht="30" customHeight="1" spans="1:6" x14ac:dyDescent="0.25">
      <c r="A8" s="11" t="s">
        <v>110</v>
      </c>
      <c r="B8" s="16">
        <v>2</v>
      </c>
      <c r="C8" s="16">
        <v>4</v>
      </c>
      <c r="D8" s="13">
        <v>6</v>
      </c>
      <c r="E8" s="13">
        <v>8</v>
      </c>
      <c r="F8" s="14">
        <v>10</v>
      </c>
    </row>
    <row r="9" ht="30" customHeight="1" spans="1:6" x14ac:dyDescent="0.25">
      <c r="A9" s="11" t="s">
        <v>111</v>
      </c>
      <c r="B9" s="16">
        <v>1</v>
      </c>
      <c r="C9" s="16">
        <v>2</v>
      </c>
      <c r="D9" s="16">
        <v>3</v>
      </c>
      <c r="E9" s="16">
        <v>4</v>
      </c>
      <c r="F9" s="13">
        <v>5</v>
      </c>
    </row>
    <row r="11" ht="14" customHeight="1" x14ac:dyDescent="0.25"/>
    <row r="12" ht="22" customHeight="1" spans="1:6" x14ac:dyDescent="0.25">
      <c r="A12" s="17" t="s">
        <v>112</v>
      </c>
      <c r="B12" s="17"/>
      <c r="C12" s="17"/>
      <c r="D12" s="17"/>
      <c r="E12" s="17"/>
      <c r="F12" s="17"/>
    </row>
    <row r="13" ht="22" customHeight="1" spans="1:2" x14ac:dyDescent="0.25">
      <c r="A13" s="18" t="s">
        <v>113</v>
      </c>
      <c r="B13" s="18"/>
    </row>
    <row r="14" ht="22" customHeight="1" spans="1:2" x14ac:dyDescent="0.25">
      <c r="A14" s="19" t="s">
        <v>114</v>
      </c>
      <c r="B14" s="19"/>
    </row>
    <row r="15" ht="22" customHeight="1" spans="1:2" x14ac:dyDescent="0.25">
      <c r="A15" s="20" t="s">
        <v>115</v>
      </c>
      <c r="B15" s="20"/>
    </row>
    <row r="16" ht="22" customHeight="1" spans="1:2" x14ac:dyDescent="0.25">
      <c r="A16" s="21" t="s">
        <v>116</v>
      </c>
      <c r="B16" s="21"/>
    </row>
  </sheetData>
  <mergeCells count="7">
    <mergeCell ref="A1:F1"/>
    <mergeCell ref="B4:F4"/>
    <mergeCell ref="A12:F12"/>
    <mergeCell ref="A13:B13"/>
    <mergeCell ref="A14:B14"/>
    <mergeCell ref="A15:B15"/>
    <mergeCell ref="A16:B16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organização]&amp;R&amp;"Calibri"&amp;10&amp;KA0A0A0Matriz 5×5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FormatPr defaultRowHeight="15" outlineLevelRow="0" outlineLevelCol="0" x14ac:dyDescent="55"/>
  <cols>
    <col min="1" max="1" width="8" customWidth="1"/>
    <col min="2" max="2" width="16" customWidth="1"/>
    <col min="3" max="3" width="45" customWidth="1"/>
    <col min="4" max="5" width="22" customWidth="1"/>
    <col min="6" max="6" width="30" customWidth="1"/>
  </cols>
  <sheetData>
    <row r="1" ht="28" customHeight="1" spans="1:3" x14ac:dyDescent="0.25">
      <c r="A1" s="22" t="s">
        <v>117</v>
      </c>
      <c r="B1" s="22"/>
      <c r="C1" s="22"/>
    </row>
    <row r="2" ht="24" customHeight="1" spans="1:3" x14ac:dyDescent="0.25">
      <c r="A2" s="7" t="s">
        <v>118</v>
      </c>
      <c r="B2" s="7" t="s">
        <v>119</v>
      </c>
      <c r="C2" s="7" t="s">
        <v>120</v>
      </c>
    </row>
    <row r="3" ht="22" customHeight="1" spans="1:3" x14ac:dyDescent="0.25">
      <c r="A3" s="23">
        <v>1</v>
      </c>
      <c r="B3" s="24" t="s">
        <v>121</v>
      </c>
      <c r="C3" s="25" t="s">
        <v>122</v>
      </c>
    </row>
    <row r="4" ht="22" customHeight="1" spans="1:3" x14ac:dyDescent="0.25">
      <c r="A4" s="26">
        <v>2</v>
      </c>
      <c r="B4" s="27" t="s">
        <v>60</v>
      </c>
      <c r="C4" s="28" t="s">
        <v>123</v>
      </c>
    </row>
    <row r="5" ht="22" customHeight="1" spans="1:3" x14ac:dyDescent="0.25">
      <c r="A5" s="23">
        <v>3</v>
      </c>
      <c r="B5" s="24" t="s">
        <v>41</v>
      </c>
      <c r="C5" s="25" t="s">
        <v>124</v>
      </c>
    </row>
    <row r="6" ht="22" customHeight="1" spans="1:3" x14ac:dyDescent="0.25">
      <c r="A6" s="26">
        <v>4</v>
      </c>
      <c r="B6" s="27" t="s">
        <v>125</v>
      </c>
      <c r="C6" s="28" t="s">
        <v>126</v>
      </c>
    </row>
    <row r="7" ht="22" customHeight="1" spans="1:3" x14ac:dyDescent="0.25">
      <c r="A7" s="23">
        <v>5</v>
      </c>
      <c r="B7" s="24" t="s">
        <v>127</v>
      </c>
      <c r="C7" s="25" t="s">
        <v>128</v>
      </c>
    </row>
    <row r="8" ht="14" customHeight="1" x14ac:dyDescent="0.25"/>
    <row r="9" ht="28" customHeight="1" spans="1:6" x14ac:dyDescent="0.25">
      <c r="A9" s="22" t="s">
        <v>129</v>
      </c>
      <c r="B9" s="22"/>
      <c r="C9" s="22"/>
      <c r="D9" s="22"/>
      <c r="E9" s="22"/>
      <c r="F9" s="22"/>
    </row>
    <row r="10" ht="24" customHeight="1" spans="1:6" x14ac:dyDescent="0.25">
      <c r="A10" s="7" t="s">
        <v>118</v>
      </c>
      <c r="B10" s="7" t="s">
        <v>119</v>
      </c>
      <c r="C10" s="7" t="s">
        <v>130</v>
      </c>
      <c r="D10" s="7" t="s">
        <v>131</v>
      </c>
      <c r="E10" s="7" t="s">
        <v>132</v>
      </c>
      <c r="F10" s="7" t="s">
        <v>133</v>
      </c>
    </row>
    <row r="11" ht="22" customHeight="1" spans="1:6" x14ac:dyDescent="0.25">
      <c r="A11" s="23">
        <v>1</v>
      </c>
      <c r="B11" s="24" t="s">
        <v>134</v>
      </c>
      <c r="C11" s="25" t="s">
        <v>135</v>
      </c>
      <c r="D11" s="25" t="s">
        <v>136</v>
      </c>
      <c r="E11" s="25" t="s">
        <v>137</v>
      </c>
      <c r="F11" s="25" t="s">
        <v>138</v>
      </c>
    </row>
    <row r="12" ht="22" customHeight="1" spans="1:6" x14ac:dyDescent="0.25">
      <c r="A12" s="26">
        <v>2</v>
      </c>
      <c r="B12" s="27" t="s">
        <v>139</v>
      </c>
      <c r="C12" s="28" t="s">
        <v>140</v>
      </c>
      <c r="D12" s="28" t="s">
        <v>141</v>
      </c>
      <c r="E12" s="28" t="s">
        <v>142</v>
      </c>
      <c r="F12" s="28" t="s">
        <v>143</v>
      </c>
    </row>
    <row r="13" ht="22" customHeight="1" spans="1:6" x14ac:dyDescent="0.25">
      <c r="A13" s="23">
        <v>3</v>
      </c>
      <c r="B13" s="24" t="s">
        <v>144</v>
      </c>
      <c r="C13" s="25" t="s">
        <v>145</v>
      </c>
      <c r="D13" s="25" t="s">
        <v>146</v>
      </c>
      <c r="E13" s="25" t="s">
        <v>147</v>
      </c>
      <c r="F13" s="25" t="s">
        <v>148</v>
      </c>
    </row>
    <row r="14" ht="22" customHeight="1" spans="1:6" x14ac:dyDescent="0.25">
      <c r="A14" s="26">
        <v>4</v>
      </c>
      <c r="B14" s="27" t="s">
        <v>149</v>
      </c>
      <c r="C14" s="28" t="s">
        <v>150</v>
      </c>
      <c r="D14" s="28" t="s">
        <v>151</v>
      </c>
      <c r="E14" s="28" t="s">
        <v>152</v>
      </c>
      <c r="F14" s="28" t="s">
        <v>153</v>
      </c>
    </row>
    <row r="15" ht="22" customHeight="1" spans="1:6" x14ac:dyDescent="0.25">
      <c r="A15" s="23">
        <v>5</v>
      </c>
      <c r="B15" s="24" t="s">
        <v>154</v>
      </c>
      <c r="C15" s="25" t="s">
        <v>155</v>
      </c>
      <c r="D15" s="25" t="s">
        <v>156</v>
      </c>
      <c r="E15" s="25" t="s">
        <v>157</v>
      </c>
      <c r="F15" s="25" t="s">
        <v>158</v>
      </c>
    </row>
  </sheetData>
  <mergeCells count="2">
    <mergeCell ref="A1:C1"/>
    <mergeCell ref="A9:F9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organização]&amp;R&amp;"Calibri"&amp;10&amp;KA0A0A0Critérios</oddHeader>
    <oddFooter>&amp;C&amp;"Calibri"&amp;10&amp;KA0A0A0Confidencial  |  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FormatPr defaultRowHeight="15" outlineLevelRow="0" outlineLevelCol="0" x14ac:dyDescent="55"/>
  <cols>
    <col min="1" max="1" width="30" customWidth="1"/>
    <col min="2" max="2" width="14" customWidth="1"/>
    <col min="3" max="3" width="4" customWidth="1"/>
    <col min="4" max="4" width="30" customWidth="1"/>
    <col min="5" max="5" width="14" customWidth="1"/>
  </cols>
  <sheetData>
    <row r="1" ht="36" customHeight="1" spans="1:5" x14ac:dyDescent="0.25">
      <c r="A1" s="10" t="s">
        <v>159</v>
      </c>
      <c r="B1" s="10"/>
      <c r="C1" s="10"/>
      <c r="D1" s="10"/>
      <c r="E1" s="10"/>
    </row>
    <row r="2" ht="12" customHeight="1" x14ac:dyDescent="0.25"/>
    <row r="3" ht="24" customHeight="1" spans="1:2" x14ac:dyDescent="0.25">
      <c r="A3" s="29" t="s">
        <v>160</v>
      </c>
      <c r="B3" s="29"/>
    </row>
    <row r="4" ht="22" customHeight="1" spans="1:2" x14ac:dyDescent="0.25">
      <c r="A4" s="30" t="s">
        <v>116</v>
      </c>
      <c r="B4" s="31">
        <f>COUNTIFS('Registo de riscos'!H:H,"&gt;="&amp;16,'Registo de riscos'!H:H,"&lt;="&amp;25)</f>
      </c>
    </row>
    <row r="5" ht="22" customHeight="1" spans="1:2" x14ac:dyDescent="0.25">
      <c r="A5" s="32" t="s">
        <v>115</v>
      </c>
      <c r="B5" s="33">
        <f>COUNTIFS('Registo de riscos'!H:H,"&gt;="&amp;10,'Registo de riscos'!H:H,"&lt;="&amp;15)</f>
      </c>
    </row>
    <row r="6" ht="22" customHeight="1" spans="1:2" x14ac:dyDescent="0.25">
      <c r="A6" s="34" t="s">
        <v>114</v>
      </c>
      <c r="B6" s="35">
        <f>COUNTIFS('Registo de riscos'!H:H,"&gt;="&amp;5,'Registo de riscos'!H:H,"&lt;="&amp;9)</f>
      </c>
    </row>
    <row r="7" ht="22" customHeight="1" spans="1:2" x14ac:dyDescent="0.25">
      <c r="A7" s="36" t="s">
        <v>113</v>
      </c>
      <c r="B7" s="37">
        <f>COUNTIFS('Registo de riscos'!H:H,"&gt;="&amp;1,'Registo de riscos'!H:H,"&lt;="&amp;4)</f>
      </c>
    </row>
    <row r="8" ht="12" customHeight="1" x14ac:dyDescent="0.25"/>
    <row r="9" ht="24" customHeight="1" spans="1:2" x14ac:dyDescent="0.25">
      <c r="A9" s="29" t="s">
        <v>161</v>
      </c>
      <c r="B9" s="29"/>
    </row>
    <row r="10" ht="22" customHeight="1" spans="1:2" x14ac:dyDescent="0.25">
      <c r="A10" s="38" t="s">
        <v>162</v>
      </c>
      <c r="B10" s="39">
        <f>COUNTIF('Registo de riscos'!N:N,"Aceitar")</f>
      </c>
    </row>
    <row r="11" ht="22" customHeight="1" spans="1:2" x14ac:dyDescent="0.25">
      <c r="A11" s="40" t="s">
        <v>42</v>
      </c>
      <c r="B11" s="41">
        <f>COUNTIF('Registo de riscos'!N:N,"Mitigar")</f>
      </c>
    </row>
    <row r="12" ht="22" customHeight="1" spans="1:2" x14ac:dyDescent="0.25">
      <c r="A12" s="38" t="s">
        <v>163</v>
      </c>
      <c r="B12" s="39">
        <f>COUNTIF('Registo de riscos'!N:N,"Transferir")</f>
      </c>
    </row>
    <row r="13" ht="22" customHeight="1" spans="1:2" x14ac:dyDescent="0.25">
      <c r="A13" s="40" t="s">
        <v>164</v>
      </c>
      <c r="B13" s="41">
        <f>COUNTIF('Registo de riscos'!N:N,"Evitar")</f>
      </c>
    </row>
    <row r="14" ht="12" customHeight="1" x14ac:dyDescent="0.25"/>
    <row r="15" ht="24" customHeight="1" spans="1:2" x14ac:dyDescent="0.25">
      <c r="A15" s="29" t="s">
        <v>165</v>
      </c>
      <c r="B15" s="29"/>
    </row>
    <row r="16" ht="22" customHeight="1" spans="1:2" x14ac:dyDescent="0.25">
      <c r="A16" s="38" t="s">
        <v>45</v>
      </c>
      <c r="B16" s="39">
        <f>COUNTIF('Registo de riscos'!R:R,"Identificado")</f>
      </c>
    </row>
    <row r="17" ht="22" customHeight="1" spans="1:2" x14ac:dyDescent="0.25">
      <c r="A17" s="40" t="s">
        <v>166</v>
      </c>
      <c r="B17" s="41">
        <f>COUNTIF('Registo de riscos'!R:R,"Em análise")</f>
      </c>
    </row>
    <row r="18" ht="22" customHeight="1" spans="1:2" x14ac:dyDescent="0.25">
      <c r="A18" s="38" t="s">
        <v>167</v>
      </c>
      <c r="B18" s="39">
        <f>COUNTIF('Registo de riscos'!R:R,"Em tratamento")</f>
      </c>
    </row>
    <row r="19" ht="22" customHeight="1" spans="1:2" x14ac:dyDescent="0.25">
      <c r="A19" s="40" t="s">
        <v>168</v>
      </c>
      <c r="B19" s="41">
        <f>COUNTIF('Registo de riscos'!R:R,"Aceite")</f>
      </c>
    </row>
    <row r="20" ht="22" customHeight="1" spans="1:2" x14ac:dyDescent="0.25">
      <c r="A20" s="38" t="s">
        <v>169</v>
      </c>
      <c r="B20" s="39">
        <f>COUNTIF('Registo de riscos'!R:R,"Fechado")</f>
      </c>
    </row>
    <row r="21" ht="12" customHeight="1" x14ac:dyDescent="0.25"/>
    <row r="22" ht="24" customHeight="1" spans="1:2" x14ac:dyDescent="0.25">
      <c r="A22" s="42" t="s">
        <v>170</v>
      </c>
      <c r="B22" s="43">
        <f>COUNTA('Registo de riscos'!A2:A21)</f>
      </c>
    </row>
  </sheetData>
  <mergeCells count="4">
    <mergeCell ref="A1:E1"/>
    <mergeCell ref="A3:B3"/>
    <mergeCell ref="A9:B9"/>
    <mergeCell ref="A15:B15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organização]&amp;R&amp;"Calibri"&amp;10&amp;KA0A0A0Dashboard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Instruções</vt:lpstr>
      <vt:lpstr>Registo de riscos</vt:lpstr>
      <vt:lpstr>Matriz 5×5</vt:lpstr>
      <vt:lpstr>Critérios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