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Instruções" state="visible" r:id="rId4"/>
    <sheet sheetId="2" name="Registo" state="visible" r:id="rId5"/>
    <sheet sheetId="3" name="Análise" state="visible" r:id="rId6"/>
    <sheet sheetId="4" name="Prazos legais" state="visible" r:id="rId7"/>
  </sheets>
  <definedNames>
    <definedName name="_xlnm.Print_Area" localSheetId="0">'Instruções'!$A1:$A50</definedName>
    <definedName name="_xlnm.Print_Area" localSheetId="1">'Registo'!$A1:$R21</definedName>
    <definedName name="_xlnm.Print_Area" localSheetId="2">'Análise'!$A1:$B32</definedName>
    <definedName name="_xlnm.Print_Area" localSheetId="3">'Prazos legais'!$A1:$D15</definedName>
  </definedNames>
  <calcPr calcId="171027"/>
</workbook>
</file>

<file path=xl/sharedStrings.xml><?xml version="1.0" encoding="utf-8"?>
<sst xmlns="http://schemas.openxmlformats.org/spreadsheetml/2006/main" count="107" uniqueCount="97">
  <si>
    <t>Registo de incidentes NIS2 - Instruções</t>
  </si>
  <si>
    <t>Este registo permite documentar e acompanhar incidentes de cibersegurança conforme os Art. 40-44 do DL 125/2025.</t>
  </si>
  <si>
    <t/>
  </si>
  <si>
    <t>Prazos de notificação ao CNCS (Art. 42-44):</t>
  </si>
  <si>
    <t>• Notificação inicial: até 24 horas após tomar conhecimento do incidente significativo</t>
  </si>
  <si>
    <t>• Atualização: até 72 horas após tomar conhecimento, com avaliação de gravidade e impacto</t>
  </si>
  <si>
    <t>• Notificação de fim de impacto: até 24 horas após o fim do impacto do incidente</t>
  </si>
  <si>
    <t>• Relatório final: até 30 dias úteis após a notificação de fim de impacto</t>
  </si>
  <si>
    <t>Critérios de incidente significativo (Art. 40.º n.º 1):</t>
  </si>
  <si>
    <t>a) Causa ou possa causar perturbação operacional grave ou perdas financeiras à entidade</t>
  </si>
  <si>
    <t>b) Afete ou possa afetar outras pessoas singulares ou coletivas, causando danos materiais ou imateriais consideráveis</t>
  </si>
  <si>
    <t>Severidade:</t>
  </si>
  <si>
    <t>1 - Baixa: impacto mínimo, sem interrupção de serviço</t>
  </si>
  <si>
    <t>2 - Média: degradação de serviço, impacto limitado</t>
  </si>
  <si>
    <t>3 - Alta: interrupção parcial, impacto significativo</t>
  </si>
  <si>
    <t>4 - Crítica: interrupção total de serviço essencial, impacto grave</t>
  </si>
  <si>
    <t>Legenda de cores:</t>
  </si>
  <si>
    <t>Campos obrigatórios</t>
  </si>
  <si>
    <t>Campos calculados (não editar)</t>
  </si>
  <si>
    <t>Campos opcionais</t>
  </si>
  <si>
    <t>ID</t>
  </si>
  <si>
    <t>Data/hora deteção</t>
  </si>
  <si>
    <t>Data/hora início (estimada)</t>
  </si>
  <si>
    <t>Tipo</t>
  </si>
  <si>
    <t>Severidade (1-4)</t>
  </si>
  <si>
    <t>Sistemas afetados</t>
  </si>
  <si>
    <t>Utilizadores afetados</t>
  </si>
  <si>
    <t>Descrição</t>
  </si>
  <si>
    <t>IoCs (indicadores de compromisso)</t>
  </si>
  <si>
    <t>Prazo notificação inicial</t>
  </si>
  <si>
    <t>Prazo atualização</t>
  </si>
  <si>
    <t>Data fim impacto</t>
  </si>
  <si>
    <t>Prazo notif. fim impacto</t>
  </si>
  <si>
    <t>Prazo relatório final</t>
  </si>
  <si>
    <t>Status notificação</t>
  </si>
  <si>
    <t>Status resolução</t>
  </si>
  <si>
    <t>Responsável</t>
  </si>
  <si>
    <t>Observações</t>
  </si>
  <si>
    <t>INC-001</t>
  </si>
  <si>
    <t>Ransomware</t>
  </si>
  <si>
    <t>4-Crítica</t>
  </si>
  <si>
    <t>Pendente</t>
  </si>
  <si>
    <t>Em investigação</t>
  </si>
  <si>
    <t>CISO</t>
  </si>
  <si>
    <t>INC-002</t>
  </si>
  <si>
    <t>Phishing</t>
  </si>
  <si>
    <t>2-Média</t>
  </si>
  <si>
    <t>Análise de incidentes</t>
  </si>
  <si>
    <t>Incidentes por tipo:</t>
  </si>
  <si>
    <t>Malware</t>
  </si>
  <si>
    <t>DDoS</t>
  </si>
  <si>
    <t>Acesso não autorizado</t>
  </si>
  <si>
    <t>Fuga de dados</t>
  </si>
  <si>
    <t>Ameaça interna</t>
  </si>
  <si>
    <t>Vulnerabilidade explorada</t>
  </si>
  <si>
    <t>Falha sistema</t>
  </si>
  <si>
    <t>Outro</t>
  </si>
  <si>
    <t>Incidentes por severidade:</t>
  </si>
  <si>
    <t>3-Alta</t>
  </si>
  <si>
    <t>1-Baixa</t>
  </si>
  <si>
    <t>Incidentes por status resolução:</t>
  </si>
  <si>
    <t>Em contenção</t>
  </si>
  <si>
    <t>Em erradicação</t>
  </si>
  <si>
    <t>Em recuperação</t>
  </si>
  <si>
    <t>Resolvido</t>
  </si>
  <si>
    <t>Total de incidentes:</t>
  </si>
  <si>
    <t>Tempo médio de resolução:</t>
  </si>
  <si>
    <t>Requer datas de início e fim preenchidas</t>
  </si>
  <si>
    <t>Prazos de notificação - DL 125/2025</t>
  </si>
  <si>
    <t>Evento</t>
  </si>
  <si>
    <t>Prazo</t>
  </si>
  <si>
    <t>Artigo</t>
  </si>
  <si>
    <t>Conteúdo obrigatório</t>
  </si>
  <si>
    <t>Deteção de incidente significativo</t>
  </si>
  <si>
    <t>24 horas</t>
  </si>
  <si>
    <t>Art. 42.º n.º 1</t>
  </si>
  <si>
    <t>Identificação, tipo, avaliação inicial, contacto do ponto de contacto</t>
  </si>
  <si>
    <t>Atualização da notificação</t>
  </si>
  <si>
    <t>72 horas</t>
  </si>
  <si>
    <t>Art. 42.º n.º 3</t>
  </si>
  <si>
    <t>Avaliação gravidade e impacto, indicadores exposição a riscos, medidas adotadas</t>
  </si>
  <si>
    <t>Fim do impacto do incidente</t>
  </si>
  <si>
    <t>24 horas após fim</t>
  </si>
  <si>
    <t>Art. 43.º</t>
  </si>
  <si>
    <t>Confirmação do fim do impacto</t>
  </si>
  <si>
    <t>Relatório final</t>
  </si>
  <si>
    <t>30 dias úteis</t>
  </si>
  <si>
    <t>Art. 44.º n.º 1</t>
  </si>
  <si>
    <t>Descrição detalhada, tipo ameaça/causa raiz, medidas adotadas, impacto transfronteiriço</t>
  </si>
  <si>
    <t>Relatório final (incidente em curso)</t>
  </si>
  <si>
    <t>30 dias úteis + relatório progresso</t>
  </si>
  <si>
    <t>Art. 44.º n.º 2</t>
  </si>
  <si>
    <t>Relatório progresso mensal até resolução, depois relatório final em 30 dias</t>
  </si>
  <si>
    <t>Outras obrigações:</t>
  </si>
  <si>
    <t>Art. 48.º - Informação ao público ou destinatários dos serviços se necessário para prevenir/reagir ao incidente</t>
  </si>
  <si>
    <t>Art. 47.º - Notificação voluntária de quase-incidentes e ameaças</t>
  </si>
  <si>
    <t>Art. 23.º - Cooperação com autoridades judiciais quando aplicável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</si>
</sst>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 hh:mm"/>
    <numFmt numFmtId="165" formatCode="dd/mm/yyyy"/>
  </numFmts>
  <fonts count="12" x14ac:knownFonts="1">
    <font>
      <color theme="1"/>
      <family val="2"/>
      <scheme val="minor"/>
      <sz val="11"/>
      <name val="Calibri"/>
    </font>
    <font>
      <b/>
      <color rgb="FFffffff"/>
      <sz val="14"/>
      <name val="Calibri"/>
    </font>
    <font>
      <sz val="11"/>
      <name val="Calibri"/>
    </font>
    <font>
      <b/>
      <sz val="11"/>
      <name val="Calibri"/>
    </font>
    <font>
      <b/>
      <color rgb="FFffffff"/>
      <sz val="11"/>
      <name val="Calibri"/>
    </font>
    <font>
      <b/>
      <color rgb="FF1e3a8a"/>
      <sz val="11"/>
      <name val="Calibri"/>
    </font>
    <font>
      <color rgb="FFFFFFFF"/>
      <sz val="11"/>
      <name val="Calibri"/>
    </font>
    <font>
      <b/>
      <color rgb="FFFFFFFF"/>
      <sz val="11"/>
      <name val="Calibri"/>
    </font>
    <font>
      <color rgb="FF374151"/>
      <sz val="11"/>
      <name val="Calibri"/>
    </font>
    <font>
      <b/>
      <color rgb="FF374151"/>
      <sz val="11"/>
      <name val="Calibri"/>
    </font>
    <font>
      <b/>
      <sz val="12"/>
      <name val="Calibri"/>
    </font>
    <font>
      <color rgb="FF9ca3af"/>
      <sz val="11"/>
      <name val="Calibri"/>
    </font>
  </fonts>
  <fills count="13">
    <fill>
      <patternFill patternType="none"/>
    </fill>
    <fill>
      <patternFill patternType="gray125"/>
    </fill>
    <fill>
      <patternFill patternType="solid">
        <fgColor rgb="FF1e3a8a"/>
      </patternFill>
    </fill>
    <fill>
      <patternFill patternType="solid">
        <fgColor rgb="FFFFFF00"/>
      </patternFill>
    </fill>
    <fill>
      <patternFill patternType="solid">
        <fgColor rgb="FFBFEFFF"/>
      </patternFill>
    </fill>
    <fill>
      <patternFill patternType="solid">
        <fgColor rgb="FFEDEDED"/>
      </patternFill>
    </fill>
    <fill>
      <patternFill patternType="solid">
        <fgColor rgb="FFdbeafe"/>
      </patternFill>
    </fill>
    <fill>
      <patternFill patternType="solid">
        <fgColor rgb="FFdc2626"/>
      </patternFill>
    </fill>
    <fill>
      <patternFill patternType="solid">
        <fgColor rgb="FFf97316"/>
      </patternFill>
    </fill>
    <fill>
      <patternFill patternType="solid">
        <fgColor rgb="FFeab308"/>
      </patternFill>
    </fill>
    <fill>
      <patternFill patternType="solid">
        <fgColor rgb="FF16a34a"/>
      </patternFill>
    </fill>
    <fill>
      <patternFill patternType="solid">
        <fgColor rgb="FFFFFFFF"/>
      </patternFill>
    </fill>
    <fill>
      <patternFill patternType="solid">
        <fgColor rgb="FFf3f4f6"/>
      </patternFill>
    </fill>
  </fills>
  <borders count="3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hair">
        <color rgb="FFD1D5DB"/>
      </left>
      <right style="hair">
        <color rgb="FFD1D5DB"/>
      </right>
      <top style="hair">
        <color rgb="FFD1D5DB"/>
      </top>
      <bottom style="hair">
        <color rgb="FFD1D5D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2" borderId="0" xfId="0" applyFont="1" applyFill="1" applyAlignment="1">
      <alignment horizontal="left" vertical="center" wrapText="1"/>
    </xf>
    <xf numFmtId="0" fontId="2" fillId="0" borderId="0" xfId="0" applyFont="1" applyAlignment="1">
      <alignment vertical="top" wrapText="1"/>
    </xf>
    <xf numFmtId="0" fontId="3" fillId="0" borderId="0" xfId="0" applyFont="1"/>
    <xf numFmtId="0" fontId="2" fillId="3" borderId="0" xfId="0" applyFont="1" applyFill="1" applyAlignment="1">
      <alignment wrapText="1"/>
    </xf>
    <xf numFmtId="0" fontId="2" fillId="4" borderId="0" xfId="0" applyFont="1" applyFill="1" applyAlignment="1">
      <alignment wrapText="1"/>
    </xf>
    <xf numFmtId="0" fontId="2" fillId="5" borderId="0" xfId="0" applyFont="1" applyFill="1" applyAlignment="1">
      <alignment wrapText="1"/>
    </xf>
    <xf numFmtId="0" fontId="4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5" fillId="6" borderId="0" xfId="0" applyFont="1" applyFill="1"/>
    <xf numFmtId="0" fontId="2" fillId="0" borderId="0" xfId="0" applyFont="1"/>
    <xf numFmtId="0" fontId="3" fillId="0" borderId="0" xfId="0" applyFont="1" applyAlignment="1">
      <alignment horizontal="center"/>
    </xf>
    <xf numFmtId="0" fontId="6" fillId="7" borderId="0" xfId="0" applyFont="1" applyFill="1"/>
    <xf numFmtId="0" fontId="7" fillId="7" borderId="0" xfId="0" applyFont="1" applyFill="1" applyAlignment="1">
      <alignment horizontal="center"/>
    </xf>
    <xf numFmtId="0" fontId="6" fillId="8" borderId="0" xfId="0" applyFont="1" applyFill="1"/>
    <xf numFmtId="0" fontId="7" fillId="8" borderId="0" xfId="0" applyFont="1" applyFill="1" applyAlignment="1">
      <alignment horizontal="center"/>
    </xf>
    <xf numFmtId="0" fontId="8" fillId="9" borderId="0" xfId="0" applyFont="1" applyFill="1"/>
    <xf numFmtId="0" fontId="9" fillId="9" borderId="0" xfId="0" applyFont="1" applyFill="1" applyAlignment="1">
      <alignment horizontal="center"/>
    </xf>
    <xf numFmtId="0" fontId="6" fillId="10" borderId="0" xfId="0" applyFont="1" applyFill="1"/>
    <xf numFmtId="0" fontId="7" fillId="10" borderId="0" xfId="0" applyFont="1" applyFill="1" applyAlignment="1">
      <alignment horizontal="center"/>
    </xf>
    <xf numFmtId="0" fontId="5" fillId="0" borderId="0" xfId="0" applyFont="1"/>
    <xf numFmtId="0" fontId="10" fillId="0" borderId="0" xfId="0" applyFont="1" applyAlignment="1">
      <alignment horizontal="center"/>
    </xf>
    <xf numFmtId="0" fontId="11" fillId="0" borderId="0" xfId="0" applyFont="1"/>
    <xf numFmtId="0" fontId="2" fillId="11" borderId="2" xfId="0" applyFont="1" applyFill="1" applyBorder="1" applyAlignment="1">
      <alignment vertical="top" wrapText="1"/>
    </xf>
    <xf numFmtId="0" fontId="5" fillId="11" borderId="2" xfId="0" applyFont="1" applyFill="1" applyBorder="1" applyAlignment="1">
      <alignment vertical="top" wrapText="1"/>
    </xf>
    <xf numFmtId="0" fontId="2" fillId="12" borderId="2" xfId="0" applyFont="1" applyFill="1" applyBorder="1" applyAlignment="1">
      <alignment vertical="top" wrapText="1"/>
    </xf>
    <xf numFmtId="0" fontId="5" fillId="12" borderId="2" xfId="0" applyFont="1" applyFill="1" applyBorder="1" applyAlignment="1">
      <alignment vertical="top" wrapText="1"/>
    </xf>
    <xf numFmtId="0" fontId="5" fillId="6" borderId="0" xfId="0" applyFont="1" applyFill="1" applyAlignment="1">
      <alignment horizontal="left" vertical="center"/>
    </xf>
  </cellXfs>
  <cellStyles count="1">
    <cellStyle name="Normal" xfId="0" builtinId="0"/>
  </cellStyles>
  <dxfs count="8">
    <dxf>
      <font>
        <b/>
        <color rgb="FFFFFFFF"/>
      </font>
      <fill>
        <patternFill patternType="solid">
          <fgColor rgb="FFdc2626"/>
          <bgColor rgb="FFdc2626"/>
        </patternFill>
      </fill>
    </dxf>
    <dxf>
      <font>
        <b/>
        <color rgb="FFFFFFFF"/>
      </font>
      <fill>
        <patternFill patternType="solid">
          <fgColor rgb="FFdc2626"/>
          <bgColor rgb="FFdc2626"/>
        </patternFill>
      </fill>
    </dxf>
    <dxf>
      <font>
        <b/>
        <color rgb="FFFFFFFF"/>
      </font>
      <fill>
        <patternFill patternType="solid">
          <fgColor rgb="FFdc2626"/>
          <bgColor rgb="FFdc2626"/>
        </patternFill>
      </fill>
    </dxf>
    <dxf>
      <font>
        <b/>
        <color rgb="FFFFFFFF"/>
      </font>
      <fill>
        <patternFill patternType="solid">
          <fgColor rgb="FFdc2626"/>
          <bgColor rgb="FFdc2626"/>
        </patternFill>
      </fill>
    </dxf>
    <dxf>
      <font>
        <b/>
        <color rgb="FFFFFFFF"/>
      </font>
      <fill>
        <patternFill patternType="solid">
          <fgColor rgb="FFdc2626"/>
          <bgColor rgb="FFdc2626"/>
        </patternFill>
      </fill>
    </dxf>
    <dxf>
      <font>
        <color rgb="FFFFFFFF"/>
      </font>
      <fill>
        <patternFill patternType="solid">
          <fgColor rgb="FFf97316"/>
          <bgColor rgb="FFf97316"/>
        </patternFill>
      </fill>
    </dxf>
    <dxf>
      <font>
        <color rgb="FF374151"/>
      </font>
      <fill>
        <patternFill patternType="solid">
          <fgColor rgb="FFeab308"/>
          <bgColor rgb="FFeab308"/>
        </patternFill>
      </fill>
    </dxf>
    <dxf>
      <font>
        <color rgb="FFFFFFFF"/>
      </font>
      <fill>
        <patternFill patternType="solid">
          <fgColor rgb="FF16a34a"/>
          <bgColor rgb="FF16a34a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24"/>
  <sheetFormatPr defaultRowHeight="15" outlineLevelRow="0" outlineLevelCol="0" x14ac:dyDescent="55"/>
  <cols>
    <col min="1" max="1" width="80" customWidth="1"/>
  </cols>
  <sheetData>
    <row r="1" ht="32" customHeight="1" spans="1:1" x14ac:dyDescent="0.25">
      <c r="A1" s="1" t="s">
        <v>0</v>
      </c>
    </row>
    <row r="3" ht="18" customHeight="1" spans="1:1" x14ac:dyDescent="0.25">
      <c r="A3" s="2" t="s">
        <v>1</v>
      </c>
    </row>
    <row r="4" ht="18" customHeight="1" spans="1:1" x14ac:dyDescent="0.25">
      <c r="A4" s="2" t="s">
        <v>2</v>
      </c>
    </row>
    <row r="5" ht="18" customHeight="1" spans="1:1" x14ac:dyDescent="0.25">
      <c r="A5" s="2" t="s">
        <v>3</v>
      </c>
    </row>
    <row r="6" ht="18" customHeight="1" spans="1:1" x14ac:dyDescent="0.25">
      <c r="A6" s="2" t="s">
        <v>4</v>
      </c>
    </row>
    <row r="7" ht="18" customHeight="1" spans="1:1" x14ac:dyDescent="0.25">
      <c r="A7" s="2" t="s">
        <v>5</v>
      </c>
    </row>
    <row r="8" ht="18" customHeight="1" spans="1:1" x14ac:dyDescent="0.25">
      <c r="A8" s="2" t="s">
        <v>6</v>
      </c>
    </row>
    <row r="9" ht="18" customHeight="1" spans="1:1" x14ac:dyDescent="0.25">
      <c r="A9" s="2" t="s">
        <v>7</v>
      </c>
    </row>
    <row r="10" ht="18" customHeight="1" spans="1:1" x14ac:dyDescent="0.25">
      <c r="A10" s="2" t="s">
        <v>2</v>
      </c>
    </row>
    <row r="11" ht="18" customHeight="1" spans="1:1" x14ac:dyDescent="0.25">
      <c r="A11" s="2" t="s">
        <v>8</v>
      </c>
    </row>
    <row r="12" ht="18" customHeight="1" spans="1:1" x14ac:dyDescent="0.25">
      <c r="A12" s="2" t="s">
        <v>9</v>
      </c>
    </row>
    <row r="13" ht="18" customHeight="1" spans="1:1" x14ac:dyDescent="0.25">
      <c r="A13" s="2" t="s">
        <v>10</v>
      </c>
    </row>
    <row r="14" ht="18" customHeight="1" spans="1:1" x14ac:dyDescent="0.25">
      <c r="A14" s="2" t="s">
        <v>2</v>
      </c>
    </row>
    <row r="15" ht="18" customHeight="1" spans="1:1" x14ac:dyDescent="0.25">
      <c r="A15" s="2" t="s">
        <v>11</v>
      </c>
    </row>
    <row r="16" ht="18" customHeight="1" spans="1:1" x14ac:dyDescent="0.25">
      <c r="A16" s="2" t="s">
        <v>12</v>
      </c>
    </row>
    <row r="17" ht="18" customHeight="1" spans="1:1" x14ac:dyDescent="0.25">
      <c r="A17" s="2" t="s">
        <v>13</v>
      </c>
    </row>
    <row r="18" ht="18" customHeight="1" spans="1:1" x14ac:dyDescent="0.25">
      <c r="A18" s="2" t="s">
        <v>14</v>
      </c>
    </row>
    <row r="19" ht="18" customHeight="1" spans="1:1" x14ac:dyDescent="0.25">
      <c r="A19" s="2" t="s">
        <v>15</v>
      </c>
    </row>
    <row r="21" spans="1:1" x14ac:dyDescent="0.25">
      <c r="A21" s="3" t="s">
        <v>16</v>
      </c>
    </row>
    <row r="22" ht="18" customHeight="1" spans="1:1" x14ac:dyDescent="0.25">
      <c r="A22" s="4" t="s">
        <v>17</v>
      </c>
    </row>
    <row r="23" ht="18" customHeight="1" spans="1:1" x14ac:dyDescent="0.25">
      <c r="A23" s="5" t="s">
        <v>18</v>
      </c>
    </row>
    <row r="24" ht="18" customHeight="1" spans="1:1" x14ac:dyDescent="0.25">
      <c r="A24" s="6" t="s">
        <v>19</v>
      </c>
    </row>
  </sheetData>
  <pageMargins left="0.5" right="0.5" top="0.75" bottom="0.75" header="0.3" footer="0.3"/>
  <pageSetup paperSize="9" orientation="landscape" fitToWidth="1" fitToHeight="0"/>
  <headerFooter>
    <oddHeader>&amp;L&amp;"Calibri,Bold"&amp;10&amp;K1E3A8A[Nome da organização]&amp;R&amp;"Calibri"&amp;10&amp;KA0A0A0Instruções</oddHeader>
    <oddFooter>&amp;C&amp;"Calibri"&amp;10&amp;KA0A0A0Confidencial  |  Página &amp;P de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1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8" customWidth="1"/>
    <col min="2" max="3" width="18" customWidth="1"/>
    <col min="4" max="4" width="20" customWidth="1"/>
    <col min="5" max="5" width="14" customWidth="1"/>
    <col min="6" max="6" width="25" customWidth="1"/>
    <col min="7" max="7" width="16" customWidth="1"/>
    <col min="8" max="8" width="35" customWidth="1"/>
    <col min="9" max="9" width="25" customWidth="1"/>
    <col min="10" max="14" width="18" customWidth="1"/>
    <col min="15" max="15" width="20" customWidth="1"/>
    <col min="16" max="17" width="18" customWidth="1"/>
    <col min="18" max="18" width="30" customWidth="1"/>
  </cols>
  <sheetData>
    <row r="1" ht="30" customHeight="1" spans="1:18" x14ac:dyDescent="0.25">
      <c r="A1" s="7" t="s">
        <v>20</v>
      </c>
      <c r="B1" s="7" t="s">
        <v>21</v>
      </c>
      <c r="C1" s="7" t="s">
        <v>22</v>
      </c>
      <c r="D1" s="7" t="s">
        <v>23</v>
      </c>
      <c r="E1" s="7" t="s">
        <v>24</v>
      </c>
      <c r="F1" s="7" t="s">
        <v>25</v>
      </c>
      <c r="G1" s="7" t="s">
        <v>26</v>
      </c>
      <c r="H1" s="7" t="s">
        <v>27</v>
      </c>
      <c r="I1" s="7" t="s">
        <v>28</v>
      </c>
      <c r="J1" s="7" t="s">
        <v>29</v>
      </c>
      <c r="K1" s="7" t="s">
        <v>30</v>
      </c>
      <c r="L1" s="7" t="s">
        <v>31</v>
      </c>
      <c r="M1" s="7" t="s">
        <v>32</v>
      </c>
      <c r="N1" s="7" t="s">
        <v>33</v>
      </c>
      <c r="O1" s="7" t="s">
        <v>34</v>
      </c>
      <c r="P1" s="7" t="s">
        <v>35</v>
      </c>
      <c r="Q1" s="7" t="s">
        <v>36</v>
      </c>
      <c r="R1" s="7" t="s">
        <v>37</v>
      </c>
    </row>
    <row r="2" spans="1:17" x14ac:dyDescent="0.25">
      <c r="A2" t="s">
        <v>38</v>
      </c>
      <c r="D2" t="s">
        <v>39</v>
      </c>
      <c r="E2" s="8" t="s">
        <v>40</v>
      </c>
      <c r="J2" s="9">
        <f>B2+1</f>
      </c>
      <c r="K2" s="9">
        <f>B2+3</f>
      </c>
      <c r="L2" s="9"/>
      <c r="M2" s="9">
        <f>IF(L2="","",L2+1)</f>
      </c>
      <c r="N2" s="10">
        <f>IF(L2="","",WORKDAY(M2,30))</f>
      </c>
      <c r="O2" t="s">
        <v>41</v>
      </c>
      <c r="P2" t="s">
        <v>42</v>
      </c>
      <c r="Q2" t="s">
        <v>43</v>
      </c>
    </row>
    <row r="3" spans="1:17" x14ac:dyDescent="0.25">
      <c r="A3" t="s">
        <v>44</v>
      </c>
      <c r="D3" t="s">
        <v>45</v>
      </c>
      <c r="E3" s="8" t="s">
        <v>46</v>
      </c>
      <c r="J3" s="9">
        <f>B3+1</f>
      </c>
      <c r="K3" s="9">
        <f>B3+3</f>
      </c>
      <c r="L3" s="9"/>
      <c r="M3" s="9">
        <f>IF(L3="","",L3+1)</f>
      </c>
      <c r="N3" s="10">
        <f>IF(L3="","",WORKDAY(M3,30))</f>
      </c>
      <c r="O3" t="s">
        <v>41</v>
      </c>
      <c r="P3" t="s">
        <v>42</v>
      </c>
      <c r="Q3" t="s">
        <v>43</v>
      </c>
    </row>
    <row r="4" spans="4:16" x14ac:dyDescent="0.25">
      <c r="E4" s="8"/>
      <c r="J4" s="9">
        <f>B4+1</f>
      </c>
      <c r="K4" s="9">
        <f>B4+3</f>
      </c>
      <c r="L4" s="9"/>
      <c r="M4" s="9">
        <f>IF(L4="","",L4+1)</f>
      </c>
      <c r="N4" s="10">
        <f>IF(L4="","",WORKDAY(M4,30))</f>
      </c>
    </row>
    <row r="5" spans="4:16" x14ac:dyDescent="0.25">
      <c r="E5" s="8"/>
      <c r="J5" s="9">
        <f>B5+1</f>
      </c>
      <c r="K5" s="9">
        <f>B5+3</f>
      </c>
      <c r="L5" s="9"/>
      <c r="M5" s="9">
        <f>IF(L5="","",L5+1)</f>
      </c>
      <c r="N5" s="10">
        <f>IF(L5="","",WORKDAY(M5,30))</f>
      </c>
    </row>
    <row r="6" spans="4:16" x14ac:dyDescent="0.25">
      <c r="E6" s="8"/>
      <c r="J6" s="9">
        <f>B6+1</f>
      </c>
      <c r="K6" s="9">
        <f>B6+3</f>
      </c>
      <c r="L6" s="9"/>
      <c r="M6" s="9">
        <f>IF(L6="","",L6+1)</f>
      </c>
      <c r="N6" s="10">
        <f>IF(L6="","",WORKDAY(M6,30))</f>
      </c>
    </row>
    <row r="7" spans="4:16" x14ac:dyDescent="0.25">
      <c r="E7" s="8"/>
      <c r="J7" s="9">
        <f>B7+1</f>
      </c>
      <c r="K7" s="9">
        <f>B7+3</f>
      </c>
      <c r="L7" s="9"/>
      <c r="M7" s="9">
        <f>IF(L7="","",L7+1)</f>
      </c>
      <c r="N7" s="10">
        <f>IF(L7="","",WORKDAY(M7,30))</f>
      </c>
    </row>
    <row r="8" spans="4:16" x14ac:dyDescent="0.25">
      <c r="E8" s="8"/>
      <c r="J8" s="9">
        <f>B8+1</f>
      </c>
      <c r="K8" s="9">
        <f>B8+3</f>
      </c>
      <c r="L8" s="9"/>
      <c r="M8" s="9">
        <f>IF(L8="","",L8+1)</f>
      </c>
      <c r="N8" s="10">
        <f>IF(L8="","",WORKDAY(M8,30))</f>
      </c>
    </row>
    <row r="9" spans="4:16" x14ac:dyDescent="0.25">
      <c r="E9" s="8"/>
      <c r="J9" s="9">
        <f>B9+1</f>
      </c>
      <c r="K9" s="9">
        <f>B9+3</f>
      </c>
      <c r="L9" s="9"/>
      <c r="M9" s="9">
        <f>IF(L9="","",L9+1)</f>
      </c>
      <c r="N9" s="10">
        <f>IF(L9="","",WORKDAY(M9,30))</f>
      </c>
    </row>
    <row r="10" spans="4:16" x14ac:dyDescent="0.25">
      <c r="E10" s="8"/>
      <c r="J10" s="9">
        <f>B10+1</f>
      </c>
      <c r="K10" s="9">
        <f>B10+3</f>
      </c>
      <c r="L10" s="9"/>
      <c r="M10" s="9">
        <f>IF(L10="","",L10+1)</f>
      </c>
      <c r="N10" s="10">
        <f>IF(L10="","",WORKDAY(M10,30))</f>
      </c>
    </row>
    <row r="11" spans="4:16" x14ac:dyDescent="0.25">
      <c r="E11" s="8"/>
      <c r="J11" s="9">
        <f>B11+1</f>
      </c>
      <c r="K11" s="9">
        <f>B11+3</f>
      </c>
      <c r="L11" s="9"/>
      <c r="M11" s="9">
        <f>IF(L11="","",L11+1)</f>
      </c>
      <c r="N11" s="10">
        <f>IF(L11="","",WORKDAY(M11,30))</f>
      </c>
    </row>
    <row r="12" spans="4:16" x14ac:dyDescent="0.25">
      <c r="E12" s="8"/>
      <c r="J12" s="9">
        <f>B12+1</f>
      </c>
      <c r="K12" s="9">
        <f>B12+3</f>
      </c>
      <c r="L12" s="9"/>
      <c r="M12" s="9">
        <f>IF(L12="","",L12+1)</f>
      </c>
      <c r="N12" s="10">
        <f>IF(L12="","",WORKDAY(M12,30))</f>
      </c>
    </row>
    <row r="13" spans="4:16" x14ac:dyDescent="0.25">
      <c r="E13" s="8"/>
      <c r="J13" s="9">
        <f>B13+1</f>
      </c>
      <c r="K13" s="9">
        <f>B13+3</f>
      </c>
      <c r="L13" s="9"/>
      <c r="M13" s="9">
        <f>IF(L13="","",L13+1)</f>
      </c>
      <c r="N13" s="10">
        <f>IF(L13="","",WORKDAY(M13,30))</f>
      </c>
    </row>
    <row r="14" spans="4:16" x14ac:dyDescent="0.25">
      <c r="E14" s="8"/>
      <c r="J14" s="9">
        <f>B14+1</f>
      </c>
      <c r="K14" s="9">
        <f>B14+3</f>
      </c>
      <c r="L14" s="9"/>
      <c r="M14" s="9">
        <f>IF(L14="","",L14+1)</f>
      </c>
      <c r="N14" s="10">
        <f>IF(L14="","",WORKDAY(M14,30))</f>
      </c>
    </row>
    <row r="15" spans="4:16" x14ac:dyDescent="0.25">
      <c r="E15" s="8"/>
      <c r="J15" s="9">
        <f>B15+1</f>
      </c>
      <c r="K15" s="9">
        <f>B15+3</f>
      </c>
      <c r="L15" s="9"/>
      <c r="M15" s="9">
        <f>IF(L15="","",L15+1)</f>
      </c>
      <c r="N15" s="10">
        <f>IF(L15="","",WORKDAY(M15,30))</f>
      </c>
    </row>
    <row r="16" spans="4:16" x14ac:dyDescent="0.25">
      <c r="E16" s="8"/>
      <c r="J16" s="9">
        <f>B16+1</f>
      </c>
      <c r="K16" s="9">
        <f>B16+3</f>
      </c>
      <c r="L16" s="9"/>
      <c r="M16" s="9">
        <f>IF(L16="","",L16+1)</f>
      </c>
      <c r="N16" s="10">
        <f>IF(L16="","",WORKDAY(M16,30))</f>
      </c>
    </row>
    <row r="17" spans="4:16" x14ac:dyDescent="0.25">
      <c r="E17" s="8"/>
      <c r="J17" s="9">
        <f>B17+1</f>
      </c>
      <c r="K17" s="9">
        <f>B17+3</f>
      </c>
      <c r="L17" s="9"/>
      <c r="M17" s="9">
        <f>IF(L17="","",L17+1)</f>
      </c>
      <c r="N17" s="10">
        <f>IF(L17="","",WORKDAY(M17,30))</f>
      </c>
    </row>
    <row r="18" spans="4:16" x14ac:dyDescent="0.25">
      <c r="E18" s="8"/>
      <c r="J18" s="9">
        <f>B18+1</f>
      </c>
      <c r="K18" s="9">
        <f>B18+3</f>
      </c>
      <c r="L18" s="9"/>
      <c r="M18" s="9">
        <f>IF(L18="","",L18+1)</f>
      </c>
      <c r="N18" s="10">
        <f>IF(L18="","",WORKDAY(M18,30))</f>
      </c>
    </row>
    <row r="19" spans="4:16" x14ac:dyDescent="0.25">
      <c r="E19" s="8"/>
      <c r="J19" s="9">
        <f>B19+1</f>
      </c>
      <c r="K19" s="9">
        <f>B19+3</f>
      </c>
      <c r="L19" s="9"/>
      <c r="M19" s="9">
        <f>IF(L19="","",L19+1)</f>
      </c>
      <c r="N19" s="10">
        <f>IF(L19="","",WORKDAY(M19,30))</f>
      </c>
    </row>
    <row r="20" spans="4:16" x14ac:dyDescent="0.25">
      <c r="E20" s="8"/>
      <c r="J20" s="9">
        <f>B20+1</f>
      </c>
      <c r="K20" s="9">
        <f>B20+3</f>
      </c>
      <c r="L20" s="9"/>
      <c r="M20" s="9">
        <f>IF(L20="","",L20+1)</f>
      </c>
      <c r="N20" s="10">
        <f>IF(L20="","",WORKDAY(M20,30))</f>
      </c>
    </row>
    <row r="21" spans="4:16" x14ac:dyDescent="0.25">
      <c r="E21" s="8"/>
      <c r="J21" s="9">
        <f>B21+1</f>
      </c>
      <c r="K21" s="9">
        <f>B21+3</f>
      </c>
      <c r="L21" s="9"/>
      <c r="M21" s="9">
        <f>IF(L21="","",L21+1)</f>
      </c>
      <c r="N21" s="10">
        <f>IF(L21="","",WORKDAY(M21,30))</f>
      </c>
    </row>
  </sheetData>
  <conditionalFormatting sqref="J2:J21">
    <cfRule type="expression" dxfId="0" priority="1">
      <formula>AND(J2&lt;TODAY(),J2&lt;&gt;"",O2&lt;&gt;"Relatório final submetido")</formula>
    </cfRule>
  </conditionalFormatting>
  <conditionalFormatting sqref="K2:K21">
    <cfRule type="expression" dxfId="1" priority="2">
      <formula>AND(K2&lt;TODAY(),K2&lt;&gt;"",O2&lt;&gt;"Relatório final submetido")</formula>
    </cfRule>
  </conditionalFormatting>
  <conditionalFormatting sqref="M2:M21">
    <cfRule type="expression" dxfId="2" priority="3">
      <formula>AND(M2&lt;TODAY(),M2&lt;&gt;"",O2&lt;&gt;"Relatório final submetido")</formula>
    </cfRule>
  </conditionalFormatting>
  <conditionalFormatting sqref="N2:N21">
    <cfRule type="expression" dxfId="3" priority="4">
      <formula>AND(N2&lt;TODAY(),N2&lt;&gt;"",O2&lt;&gt;"Relatório final submetido")</formula>
    </cfRule>
  </conditionalFormatting>
  <conditionalFormatting sqref="E2:E21">
    <cfRule type="containsText" dxfId="4" priority="10">
      <formula>NOT(ISERROR(SEARCH("4-Crítica",E2)))</formula>
    </cfRule>
  </conditionalFormatting>
  <conditionalFormatting sqref="E2:E21">
    <cfRule type="containsText" dxfId="5" priority="11">
      <formula>NOT(ISERROR(SEARCH("3-Alta",E2)))</formula>
    </cfRule>
  </conditionalFormatting>
  <conditionalFormatting sqref="E2:E21">
    <cfRule type="containsText" dxfId="6" priority="12">
      <formula>NOT(ISERROR(SEARCH("2-Média",E2)))</formula>
    </cfRule>
  </conditionalFormatting>
  <conditionalFormatting sqref="E2:E21">
    <cfRule type="containsText" dxfId="7" priority="13">
      <formula>NOT(ISERROR(SEARCH("1-Baixa",E2)))</formula>
    </cfRule>
  </conditionalFormatting>
  <dataValidations count="8">
    <dataValidation type="list" allowBlank="1" showErrorMessage="1" errorStyle="warning" errorTitle="Valor inválido" error="Por favor seleccione um valor da lista." sqref="D10:D21">
      <formula1>"Malware,Ransomware,DDoS,Acesso não autorizado,Fuga de dados,Phishing,Ameaça interna,Vulnerabilidade explorada,Falha sistema,Outro"</formula1>
    </dataValidation>
    <dataValidation type="list" allowBlank="1" showErrorMessage="1" errorStyle="warning" errorTitle="Valor inválido" error="Por favor seleccione um valor da lista." sqref="D2:D21">
      <formula1>"Malware,Ransomware,DDoS,Acesso não autorizado,Fuga de dados,Phishing,Ameaça interna,Vulnerabilidade explorada,Falha sistema,Outro"</formula1>
    </dataValidation>
    <dataValidation type="list" allowBlank="1" showErrorMessage="1" errorStyle="warning" errorTitle="Valor inválido" error="Por favor seleccione um valor da lista." sqref="E10:E21">
      <formula1>"1-Baixa,2-Média,3-Alta,4-Crítica"</formula1>
    </dataValidation>
    <dataValidation type="list" allowBlank="1" showErrorMessage="1" errorStyle="warning" errorTitle="Valor inválido" error="Por favor seleccione um valor da lista." sqref="E2:E21">
      <formula1>"1-Baixa,2-Média,3-Alta,4-Crítica"</formula1>
    </dataValidation>
    <dataValidation type="list" allowBlank="1" showErrorMessage="1" errorStyle="warning" errorTitle="Valor inválido" error="Por favor seleccione um valor da lista." sqref="O10:O21">
      <formula1>"Pendente,Notif. inicial enviada,Atualização enviada,Fim impacto notificado,Relatório final submetido"</formula1>
    </dataValidation>
    <dataValidation type="list" allowBlank="1" showErrorMessage="1" errorStyle="warning" errorTitle="Valor inválido" error="Por favor seleccione um valor da lista." sqref="O2:O21">
      <formula1>"Pendente,Notif. inicial enviada,Atualização enviada,Fim impacto notificado,Relatório final submetido"</formula1>
    </dataValidation>
    <dataValidation type="list" allowBlank="1" showErrorMessage="1" errorStyle="warning" errorTitle="Valor inválido" error="Por favor seleccione um valor da lista." sqref="P10:P21">
      <formula1>"Em investigação,Em contenção,Em erradicação,Em recuperação,Resolvido"</formula1>
    </dataValidation>
    <dataValidation type="list" allowBlank="1" showErrorMessage="1" errorStyle="warning" errorTitle="Valor inválido" error="Por favor seleccione um valor da lista." sqref="P2:P21">
      <formula1>"Em investigação,Em contenção,Em erradicação,Em recuperação,Resolvido"</formula1>
    </dataValidation>
  </dataValidations>
  <pageMargins left="0.5" right="0.5" top="0.75" bottom="0.75" header="0.3" footer="0.3"/>
  <pageSetup paperSize="9" orientation="landscape" fitToWidth="1" fitToHeight="0"/>
  <headerFooter>
    <oddHeader>&amp;L&amp;"Calibri,Bold"&amp;10&amp;K1E3A8A[Nome da organização]&amp;R&amp;"Calibri"&amp;10&amp;KA0A0A0Registo</oddHeader>
    <oddFooter>&amp;C&amp;"Calibri"&amp;10&amp;KA0A0A0Confidencial  |  Página &amp;P de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30"/>
  <sheetFormatPr defaultRowHeight="15" outlineLevelRow="0" outlineLevelCol="0" x14ac:dyDescent="55"/>
  <cols>
    <col min="1" max="1" width="35" customWidth="1"/>
    <col min="2" max="2" width="14" customWidth="1"/>
  </cols>
  <sheetData>
    <row r="1" ht="32" customHeight="1" spans="1:2" x14ac:dyDescent="0.25">
      <c r="A1" s="11" t="s">
        <v>47</v>
      </c>
      <c r="B1" s="11"/>
    </row>
    <row r="3" ht="20" customHeight="1" spans="1:2" x14ac:dyDescent="0.25">
      <c r="A3" s="12" t="s">
        <v>48</v>
      </c>
      <c r="B3" s="12"/>
    </row>
    <row r="4" ht="18" customHeight="1" spans="1:2" x14ac:dyDescent="0.25">
      <c r="A4" s="13" t="s">
        <v>49</v>
      </c>
      <c r="B4" s="14">
        <f>COUNTIF(Registo!D:D,"Malware")</f>
      </c>
    </row>
    <row r="5" ht="18" customHeight="1" spans="1:2" x14ac:dyDescent="0.25">
      <c r="A5" s="13" t="s">
        <v>39</v>
      </c>
      <c r="B5" s="14">
        <f>COUNTIF(Registo!D:D,"Ransomware")</f>
      </c>
    </row>
    <row r="6" ht="18" customHeight="1" spans="1:2" x14ac:dyDescent="0.25">
      <c r="A6" s="13" t="s">
        <v>50</v>
      </c>
      <c r="B6" s="14">
        <f>COUNTIF(Registo!D:D,"DDoS")</f>
      </c>
    </row>
    <row r="7" ht="18" customHeight="1" spans="1:2" x14ac:dyDescent="0.25">
      <c r="A7" s="13" t="s">
        <v>51</v>
      </c>
      <c r="B7" s="14">
        <f>COUNTIF(Registo!D:D,"Acesso não autorizado")</f>
      </c>
    </row>
    <row r="8" ht="18" customHeight="1" spans="1:2" x14ac:dyDescent="0.25">
      <c r="A8" s="13" t="s">
        <v>52</v>
      </c>
      <c r="B8" s="14">
        <f>COUNTIF(Registo!D:D,"Fuga de dados")</f>
      </c>
    </row>
    <row r="9" ht="18" customHeight="1" spans="1:2" x14ac:dyDescent="0.25">
      <c r="A9" s="13" t="s">
        <v>45</v>
      </c>
      <c r="B9" s="14">
        <f>COUNTIF(Registo!D:D,"Phishing")</f>
      </c>
    </row>
    <row r="10" ht="18" customHeight="1" spans="1:2" x14ac:dyDescent="0.25">
      <c r="A10" s="13" t="s">
        <v>53</v>
      </c>
      <c r="B10" s="14">
        <f>COUNTIF(Registo!D:D,"Ameaça interna")</f>
      </c>
    </row>
    <row r="11" ht="18" customHeight="1" spans="1:2" x14ac:dyDescent="0.25">
      <c r="A11" s="13" t="s">
        <v>54</v>
      </c>
      <c r="B11" s="14">
        <f>COUNTIF(Registo!D:D,"Vulnerabilidade explorada")</f>
      </c>
    </row>
    <row r="12" ht="18" customHeight="1" spans="1:2" x14ac:dyDescent="0.25">
      <c r="A12" s="13" t="s">
        <v>55</v>
      </c>
      <c r="B12" s="14">
        <f>COUNTIF(Registo!D:D,"Falha sistema")</f>
      </c>
    </row>
    <row r="13" ht="18" customHeight="1" spans="1:2" x14ac:dyDescent="0.25">
      <c r="A13" s="13" t="s">
        <v>56</v>
      </c>
      <c r="B13" s="14">
        <f>COUNTIF(Registo!D:D,"Outro")</f>
      </c>
    </row>
    <row r="15" ht="20" customHeight="1" spans="1:2" x14ac:dyDescent="0.25">
      <c r="A15" s="12" t="s">
        <v>57</v>
      </c>
      <c r="B15" s="12"/>
    </row>
    <row r="16" ht="18" customHeight="1" spans="1:2" x14ac:dyDescent="0.25">
      <c r="A16" s="15" t="s">
        <v>40</v>
      </c>
      <c r="B16" s="16">
        <f>COUNTIF(Registo!E:E,"4-Crítica")</f>
      </c>
    </row>
    <row r="17" ht="18" customHeight="1" spans="1:2" x14ac:dyDescent="0.25">
      <c r="A17" s="17" t="s">
        <v>58</v>
      </c>
      <c r="B17" s="18">
        <f>COUNTIF(Registo!E:E,"3-Alta")</f>
      </c>
    </row>
    <row r="18" ht="18" customHeight="1" spans="1:2" x14ac:dyDescent="0.25">
      <c r="A18" s="19" t="s">
        <v>46</v>
      </c>
      <c r="B18" s="20">
        <f>COUNTIF(Registo!E:E,"2-Média")</f>
      </c>
    </row>
    <row r="19" ht="18" customHeight="1" spans="1:2" x14ac:dyDescent="0.25">
      <c r="A19" s="21" t="s">
        <v>59</v>
      </c>
      <c r="B19" s="22">
        <f>COUNTIF(Registo!E:E,"1-Baixa")</f>
      </c>
    </row>
    <row r="21" ht="20" customHeight="1" spans="1:2" x14ac:dyDescent="0.25">
      <c r="A21" s="12" t="s">
        <v>60</v>
      </c>
      <c r="B21" s="12"/>
    </row>
    <row r="22" ht="18" customHeight="1" spans="1:2" x14ac:dyDescent="0.25">
      <c r="A22" s="13" t="s">
        <v>42</v>
      </c>
      <c r="B22" s="14">
        <f>COUNTIF(Registo!P:P,"Em investigação")</f>
      </c>
    </row>
    <row r="23" ht="18" customHeight="1" spans="1:2" x14ac:dyDescent="0.25">
      <c r="A23" s="13" t="s">
        <v>61</v>
      </c>
      <c r="B23" s="14">
        <f>COUNTIF(Registo!P:P,"Em contenção")</f>
      </c>
    </row>
    <row r="24" ht="18" customHeight="1" spans="1:2" x14ac:dyDescent="0.25">
      <c r="A24" s="13" t="s">
        <v>62</v>
      </c>
      <c r="B24" s="14">
        <f>COUNTIF(Registo!P:P,"Em erradicação")</f>
      </c>
    </row>
    <row r="25" ht="18" customHeight="1" spans="1:2" x14ac:dyDescent="0.25">
      <c r="A25" s="13" t="s">
        <v>63</v>
      </c>
      <c r="B25" s="14">
        <f>COUNTIF(Registo!P:P,"Em recuperação")</f>
      </c>
    </row>
    <row r="26" ht="18" customHeight="1" spans="1:2" x14ac:dyDescent="0.25">
      <c r="A26" s="13" t="s">
        <v>64</v>
      </c>
      <c r="B26" s="14">
        <f>COUNTIF(Registo!P:P,"Resolvido")</f>
      </c>
    </row>
    <row r="28" ht="20" customHeight="1" spans="1:2" x14ac:dyDescent="0.25">
      <c r="A28" s="23" t="s">
        <v>65</v>
      </c>
      <c r="B28" s="24">
        <f>COUNTA(Registo!A2:A21)</f>
      </c>
    </row>
    <row r="30" ht="18" customHeight="1" spans="1:2" x14ac:dyDescent="0.25">
      <c r="A30" s="23" t="s">
        <v>66</v>
      </c>
      <c r="B30" s="25" t="s">
        <v>67</v>
      </c>
    </row>
  </sheetData>
  <mergeCells count="4">
    <mergeCell ref="A1:B1"/>
    <mergeCell ref="A3:B3"/>
    <mergeCell ref="A15:B15"/>
    <mergeCell ref="A21:B21"/>
  </mergeCells>
  <pageMargins left="0.5" right="0.5" top="0.75" bottom="0.75" header="0.3" footer="0.3"/>
  <pageSetup paperSize="9" orientation="landscape" fitToWidth="1" fitToHeight="0"/>
  <headerFooter>
    <oddHeader>&amp;L&amp;"Calibri,Bold"&amp;10&amp;K1E3A8A[Nome da organização]&amp;R&amp;"Calibri"&amp;10&amp;KA0A0A0Análise</oddHeader>
    <oddFooter>&amp;C&amp;"Calibri"&amp;10&amp;KA0A0A0Confidencial  |  Página &amp;P de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3"/>
  <sheetFormatPr defaultRowHeight="15" outlineLevelRow="0" outlineLevelCol="0" x14ac:dyDescent="55"/>
  <cols>
    <col min="1" max="1" width="38" customWidth="1"/>
    <col min="2" max="2" width="30" customWidth="1"/>
    <col min="3" max="3" width="18" customWidth="1"/>
    <col min="4" max="4" width="55" customWidth="1"/>
  </cols>
  <sheetData>
    <row r="1" ht="32" customHeight="1" spans="1:4" x14ac:dyDescent="0.25">
      <c r="A1" s="11" t="s">
        <v>68</v>
      </c>
      <c r="B1" s="11"/>
      <c r="C1" s="11"/>
      <c r="D1" s="11"/>
    </row>
    <row r="3" ht="24" customHeight="1" spans="1:4" x14ac:dyDescent="0.25">
      <c r="A3" s="7" t="s">
        <v>69</v>
      </c>
      <c r="B3" s="7" t="s">
        <v>70</v>
      </c>
      <c r="C3" s="7" t="s">
        <v>71</v>
      </c>
      <c r="D3" s="7" t="s">
        <v>72</v>
      </c>
    </row>
    <row r="4" ht="36" customHeight="1" spans="1:4" x14ac:dyDescent="0.25">
      <c r="A4" s="26" t="s">
        <v>73</v>
      </c>
      <c r="B4" s="27" t="s">
        <v>74</v>
      </c>
      <c r="C4" s="26" t="s">
        <v>75</v>
      </c>
      <c r="D4" s="26" t="s">
        <v>76</v>
      </c>
    </row>
    <row r="5" ht="36" customHeight="1" spans="1:4" x14ac:dyDescent="0.25">
      <c r="A5" s="28" t="s">
        <v>77</v>
      </c>
      <c r="B5" s="29" t="s">
        <v>78</v>
      </c>
      <c r="C5" s="28" t="s">
        <v>79</v>
      </c>
      <c r="D5" s="28" t="s">
        <v>80</v>
      </c>
    </row>
    <row r="6" ht="36" customHeight="1" spans="1:4" x14ac:dyDescent="0.25">
      <c r="A6" s="26" t="s">
        <v>81</v>
      </c>
      <c r="B6" s="27" t="s">
        <v>82</v>
      </c>
      <c r="C6" s="26" t="s">
        <v>83</v>
      </c>
      <c r="D6" s="26" t="s">
        <v>84</v>
      </c>
    </row>
    <row r="7" ht="36" customHeight="1" spans="1:4" x14ac:dyDescent="0.25">
      <c r="A7" s="28" t="s">
        <v>85</v>
      </c>
      <c r="B7" s="29" t="s">
        <v>86</v>
      </c>
      <c r="C7" s="28" t="s">
        <v>87</v>
      </c>
      <c r="D7" s="28" t="s">
        <v>88</v>
      </c>
    </row>
    <row r="8" ht="36" customHeight="1" spans="1:4" x14ac:dyDescent="0.25">
      <c r="A8" s="26" t="s">
        <v>89</v>
      </c>
      <c r="B8" s="27" t="s">
        <v>90</v>
      </c>
      <c r="C8" s="26" t="s">
        <v>91</v>
      </c>
      <c r="D8" s="26" t="s">
        <v>92</v>
      </c>
    </row>
    <row r="10" ht="22" customHeight="1" spans="1:4" x14ac:dyDescent="0.25">
      <c r="A10" s="30" t="s">
        <v>93</v>
      </c>
      <c r="B10" s="30"/>
      <c r="C10" s="30"/>
      <c r="D10" s="30"/>
    </row>
    <row r="11" ht="22" customHeight="1" spans="1:4" x14ac:dyDescent="0.25">
      <c r="A11" s="2" t="s">
        <v>94</v>
      </c>
      <c r="B11" s="2"/>
      <c r="C11" s="2"/>
      <c r="D11" s="2"/>
    </row>
    <row r="12" ht="22" customHeight="1" spans="1:4" x14ac:dyDescent="0.25">
      <c r="A12" s="2" t="s">
        <v>95</v>
      </c>
      <c r="B12" s="2"/>
      <c r="C12" s="2"/>
      <c r="D12" s="2"/>
    </row>
    <row r="13" ht="22" customHeight="1" spans="1:4" x14ac:dyDescent="0.25">
      <c r="A13" s="2" t="s">
        <v>96</v>
      </c>
      <c r="B13" s="2"/>
      <c r="C13" s="2"/>
      <c r="D13" s="2"/>
    </row>
  </sheetData>
  <mergeCells count="5">
    <mergeCell ref="A1:D1"/>
    <mergeCell ref="A10:D10"/>
    <mergeCell ref="A11:D11"/>
    <mergeCell ref="A12:D12"/>
    <mergeCell ref="A13:D13"/>
  </mergeCells>
  <pageMargins left="0.5" right="0.5" top="0.75" bottom="0.75" header="0.3" footer="0.3"/>
  <pageSetup paperSize="9" orientation="landscape" fitToWidth="1" fitToHeight="0"/>
  <headerFooter>
    <oddHeader>&amp;L&amp;"Calibri,Bold"&amp;10&amp;K1E3A8A[Nome da organização]&amp;R&amp;"Calibri"&amp;10&amp;KA0A0A0Prazos legais</oddHeader>
    <oddFooter>&amp;C&amp;"Calibri"&amp;10&amp;KA0A0A0Confidencial  |  Página 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Instruções</vt:lpstr>
      <vt:lpstr>Registo</vt:lpstr>
      <vt:lpstr>Análise</vt:lpstr>
      <vt:lpstr>Prazos legais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NIS2 Portugal</dc:creator>
  <dc:title/>
  <dc:subject/>
  <dc:description/>
  <cp:keywords/>
  <cp:category/>
  <cp:lastModifiedBy>NIS2 Portugal</cp:lastModifiedBy>
  <dcterms:created xsi:type="dcterms:W3CDTF">2026-03-18T13:34:01Z</dcterms:created>
  <dcterms:modified xsi:type="dcterms:W3CDTF">2026-03-18T13:34:01Z</dcterms:modified>
</cp:coreProperties>
</file>